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ok 2015\podziały dla zespołu\"/>
    </mc:Choice>
  </mc:AlternateContent>
  <bookViews>
    <workbookView xWindow="-195" yWindow="-60" windowWidth="11850" windowHeight="1018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N134" i="1" l="1"/>
  <c r="N133" i="1"/>
  <c r="P133" i="1" s="1"/>
  <c r="G126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7" i="1"/>
  <c r="H128" i="1" s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7" i="1"/>
  <c r="G128" i="1" s="1"/>
  <c r="E126" i="1"/>
  <c r="S8" i="1"/>
  <c r="S9" i="1"/>
  <c r="S10" i="1"/>
  <c r="S11" i="1"/>
  <c r="S12" i="1"/>
  <c r="T12" i="1"/>
  <c r="S13" i="1"/>
  <c r="S14" i="1"/>
  <c r="S15" i="1"/>
  <c r="S16" i="1"/>
  <c r="S17" i="1"/>
  <c r="S18" i="1"/>
  <c r="T18" i="1" s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T68" i="1"/>
  <c r="S69" i="1"/>
  <c r="S70" i="1"/>
  <c r="S71" i="1"/>
  <c r="T71" i="1"/>
  <c r="S72" i="1"/>
  <c r="S73" i="1"/>
  <c r="S74" i="1"/>
  <c r="S75" i="1"/>
  <c r="T75" i="1" s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T94" i="1" s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7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7" i="1"/>
  <c r="R77" i="1"/>
  <c r="T77" i="1"/>
  <c r="I77" i="1"/>
  <c r="N77" i="1"/>
  <c r="J77" i="1"/>
  <c r="K77" i="1"/>
  <c r="I55" i="1"/>
  <c r="N55" i="1"/>
  <c r="I73" i="1"/>
  <c r="N73" i="1"/>
  <c r="I92" i="1"/>
  <c r="N92" i="1"/>
  <c r="I94" i="1"/>
  <c r="N94" i="1"/>
  <c r="I96" i="1"/>
  <c r="N96" i="1"/>
  <c r="I98" i="1"/>
  <c r="N98" i="1"/>
  <c r="I100" i="1"/>
  <c r="N100" i="1"/>
  <c r="I122" i="1"/>
  <c r="N122" i="1"/>
  <c r="I41" i="1"/>
  <c r="N41" i="1"/>
  <c r="I43" i="1"/>
  <c r="N43" i="1"/>
  <c r="I46" i="1"/>
  <c r="N46" i="1"/>
  <c r="I48" i="1"/>
  <c r="N48" i="1"/>
  <c r="I50" i="1"/>
  <c r="N50" i="1"/>
  <c r="I52" i="1"/>
  <c r="N52" i="1"/>
  <c r="I54" i="1"/>
  <c r="N54" i="1"/>
  <c r="I70" i="1"/>
  <c r="N70" i="1"/>
  <c r="I72" i="1"/>
  <c r="N72" i="1"/>
  <c r="I74" i="1"/>
  <c r="N74" i="1"/>
  <c r="I76" i="1"/>
  <c r="N76" i="1"/>
  <c r="I79" i="1"/>
  <c r="N79" i="1"/>
  <c r="I81" i="1"/>
  <c r="N81" i="1"/>
  <c r="T9" i="1"/>
  <c r="T10" i="1"/>
  <c r="T11" i="1"/>
  <c r="T13" i="1"/>
  <c r="T14" i="1"/>
  <c r="T15" i="1"/>
  <c r="T16" i="1"/>
  <c r="T17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9" i="1"/>
  <c r="T70" i="1"/>
  <c r="T72" i="1"/>
  <c r="T73" i="1"/>
  <c r="T74" i="1"/>
  <c r="T76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8" i="1"/>
  <c r="T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7" i="1"/>
  <c r="L126" i="1"/>
  <c r="N131" i="1"/>
  <c r="I102" i="1"/>
  <c r="I104" i="1"/>
  <c r="I106" i="1"/>
  <c r="I108" i="1"/>
  <c r="N108" i="1" s="1"/>
  <c r="I110" i="1"/>
  <c r="I9" i="1"/>
  <c r="I45" i="1"/>
  <c r="N45" i="1"/>
  <c r="I71" i="1"/>
  <c r="N71" i="1"/>
  <c r="I75" i="1"/>
  <c r="N75" i="1"/>
  <c r="I7" i="1"/>
  <c r="I134" i="1" s="1"/>
  <c r="N7" i="1"/>
  <c r="F126" i="1"/>
  <c r="H126" i="1" s="1"/>
  <c r="I126" i="1" s="1"/>
  <c r="I8" i="1"/>
  <c r="N8" i="1" s="1"/>
  <c r="I40" i="1"/>
  <c r="N40" i="1"/>
  <c r="I42" i="1"/>
  <c r="N42" i="1" s="1"/>
  <c r="I44" i="1"/>
  <c r="N44" i="1"/>
  <c r="I57" i="1"/>
  <c r="N57" i="1" s="1"/>
  <c r="I58" i="1"/>
  <c r="N58" i="1"/>
  <c r="I59" i="1"/>
  <c r="N59" i="1" s="1"/>
  <c r="I60" i="1"/>
  <c r="N60" i="1"/>
  <c r="J55" i="1"/>
  <c r="K55" i="1"/>
  <c r="I56" i="1"/>
  <c r="N56" i="1"/>
  <c r="J56" i="1"/>
  <c r="K56" i="1"/>
  <c r="J57" i="1"/>
  <c r="K57" i="1"/>
  <c r="J58" i="1"/>
  <c r="K58" i="1"/>
  <c r="J59" i="1"/>
  <c r="K59" i="1"/>
  <c r="J60" i="1"/>
  <c r="K60" i="1"/>
  <c r="I17" i="1"/>
  <c r="J17" i="1"/>
  <c r="K17" i="1"/>
  <c r="I18" i="1"/>
  <c r="J18" i="1"/>
  <c r="K18" i="1"/>
  <c r="I19" i="1"/>
  <c r="N19" i="1" s="1"/>
  <c r="J19" i="1"/>
  <c r="K19" i="1"/>
  <c r="I20" i="1"/>
  <c r="J20" i="1"/>
  <c r="K20" i="1"/>
  <c r="I21" i="1"/>
  <c r="J21" i="1"/>
  <c r="K21" i="1"/>
  <c r="I22" i="1"/>
  <c r="J22" i="1"/>
  <c r="K22" i="1"/>
  <c r="I23" i="1"/>
  <c r="N23" i="1" s="1"/>
  <c r="J23" i="1"/>
  <c r="K23" i="1"/>
  <c r="I24" i="1"/>
  <c r="J24" i="1"/>
  <c r="K24" i="1"/>
  <c r="I25" i="1"/>
  <c r="J25" i="1"/>
  <c r="K25" i="1"/>
  <c r="I26" i="1"/>
  <c r="J26" i="1"/>
  <c r="K26" i="1"/>
  <c r="I27" i="1"/>
  <c r="N27" i="1" s="1"/>
  <c r="J27" i="1"/>
  <c r="K27" i="1"/>
  <c r="I28" i="1"/>
  <c r="J28" i="1"/>
  <c r="K28" i="1"/>
  <c r="I29" i="1"/>
  <c r="J29" i="1"/>
  <c r="K29" i="1"/>
  <c r="I30" i="1"/>
  <c r="N30" i="1"/>
  <c r="J30" i="1"/>
  <c r="K30" i="1"/>
  <c r="I31" i="1"/>
  <c r="J31" i="1"/>
  <c r="K31" i="1"/>
  <c r="I11" i="1"/>
  <c r="N11" i="1" s="1"/>
  <c r="I13" i="1"/>
  <c r="N13" i="1"/>
  <c r="I15" i="1"/>
  <c r="N15" i="1" s="1"/>
  <c r="I32" i="1"/>
  <c r="N32" i="1"/>
  <c r="I33" i="1"/>
  <c r="N33" i="1" s="1"/>
  <c r="I34" i="1"/>
  <c r="N34" i="1"/>
  <c r="I35" i="1"/>
  <c r="N35" i="1" s="1"/>
  <c r="I36" i="1"/>
  <c r="N36" i="1"/>
  <c r="I37" i="1"/>
  <c r="N37" i="1" s="1"/>
  <c r="I38" i="1"/>
  <c r="N38" i="1"/>
  <c r="I39" i="1"/>
  <c r="N39" i="1" s="1"/>
  <c r="I47" i="1"/>
  <c r="N47" i="1"/>
  <c r="I49" i="1"/>
  <c r="N49" i="1" s="1"/>
  <c r="I51" i="1"/>
  <c r="N51" i="1"/>
  <c r="I53" i="1"/>
  <c r="N53" i="1" s="1"/>
  <c r="I61" i="1"/>
  <c r="N61" i="1"/>
  <c r="I62" i="1"/>
  <c r="N62" i="1" s="1"/>
  <c r="I63" i="1"/>
  <c r="N63" i="1"/>
  <c r="I64" i="1"/>
  <c r="N64" i="1" s="1"/>
  <c r="I65" i="1"/>
  <c r="N65" i="1"/>
  <c r="I66" i="1"/>
  <c r="N66" i="1" s="1"/>
  <c r="I67" i="1"/>
  <c r="N67" i="1"/>
  <c r="I68" i="1"/>
  <c r="N68" i="1" s="1"/>
  <c r="I69" i="1"/>
  <c r="N69" i="1"/>
  <c r="I78" i="1"/>
  <c r="N78" i="1" s="1"/>
  <c r="I80" i="1"/>
  <c r="N80" i="1"/>
  <c r="I82" i="1"/>
  <c r="N82" i="1" s="1"/>
  <c r="I83" i="1"/>
  <c r="N83" i="1"/>
  <c r="I84" i="1"/>
  <c r="N84" i="1" s="1"/>
  <c r="I85" i="1"/>
  <c r="N85" i="1"/>
  <c r="I86" i="1"/>
  <c r="N86" i="1" s="1"/>
  <c r="I87" i="1"/>
  <c r="N87" i="1"/>
  <c r="I88" i="1"/>
  <c r="N88" i="1" s="1"/>
  <c r="I89" i="1"/>
  <c r="N89" i="1"/>
  <c r="I90" i="1"/>
  <c r="N90" i="1" s="1"/>
  <c r="I93" i="1"/>
  <c r="N93" i="1"/>
  <c r="I95" i="1"/>
  <c r="N95" i="1" s="1"/>
  <c r="I97" i="1"/>
  <c r="N97" i="1"/>
  <c r="I99" i="1"/>
  <c r="N99" i="1" s="1"/>
  <c r="I101" i="1"/>
  <c r="N101" i="1"/>
  <c r="I103" i="1"/>
  <c r="N103" i="1" s="1"/>
  <c r="I105" i="1"/>
  <c r="N105" i="1"/>
  <c r="I109" i="1"/>
  <c r="N109" i="1" s="1"/>
  <c r="I111" i="1"/>
  <c r="N111" i="1"/>
  <c r="I112" i="1"/>
  <c r="N112" i="1" s="1"/>
  <c r="I113" i="1"/>
  <c r="N113" i="1"/>
  <c r="I114" i="1"/>
  <c r="N114" i="1" s="1"/>
  <c r="I115" i="1"/>
  <c r="N115" i="1"/>
  <c r="I116" i="1"/>
  <c r="N116" i="1" s="1"/>
  <c r="I117" i="1"/>
  <c r="I118" i="1"/>
  <c r="N118" i="1"/>
  <c r="I119" i="1"/>
  <c r="N119" i="1"/>
  <c r="I120" i="1"/>
  <c r="N120" i="1"/>
  <c r="I121" i="1"/>
  <c r="N121" i="1"/>
  <c r="I123" i="1"/>
  <c r="N123" i="1"/>
  <c r="I124" i="1"/>
  <c r="N124" i="1"/>
  <c r="I125" i="1"/>
  <c r="N125" i="1"/>
  <c r="K7" i="1"/>
  <c r="K8" i="1"/>
  <c r="K9" i="1"/>
  <c r="K10" i="1"/>
  <c r="K126" i="1" s="1"/>
  <c r="K11" i="1"/>
  <c r="K12" i="1"/>
  <c r="K13" i="1"/>
  <c r="K14" i="1"/>
  <c r="K15" i="1"/>
  <c r="K16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J8" i="1"/>
  <c r="J9" i="1"/>
  <c r="J10" i="1"/>
  <c r="J126" i="1" s="1"/>
  <c r="J11" i="1"/>
  <c r="J12" i="1"/>
  <c r="J13" i="1"/>
  <c r="J14" i="1"/>
  <c r="J15" i="1"/>
  <c r="J16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N117" i="1"/>
  <c r="N28" i="1"/>
  <c r="N26" i="1"/>
  <c r="N24" i="1"/>
  <c r="N22" i="1"/>
  <c r="N20" i="1"/>
  <c r="N18" i="1"/>
  <c r="N31" i="1"/>
  <c r="N29" i="1"/>
  <c r="N25" i="1"/>
  <c r="N21" i="1"/>
  <c r="N17" i="1"/>
  <c r="N110" i="1"/>
  <c r="N106" i="1"/>
  <c r="N104" i="1"/>
  <c r="N102" i="1"/>
  <c r="I16" i="1"/>
  <c r="N16" i="1" s="1"/>
  <c r="I14" i="1"/>
  <c r="N14" i="1"/>
  <c r="I12" i="1"/>
  <c r="N12" i="1"/>
  <c r="I10" i="1"/>
  <c r="N10" i="1"/>
  <c r="N9" i="1"/>
  <c r="I107" i="1"/>
  <c r="I91" i="1"/>
  <c r="N91" i="1" s="1"/>
  <c r="N107" i="1"/>
  <c r="R126" i="1"/>
  <c r="M131" i="1"/>
  <c r="M133" i="1" s="1"/>
  <c r="M126" i="1"/>
  <c r="N126" i="1" l="1"/>
  <c r="I127" i="1"/>
  <c r="N128" i="1"/>
</calcChain>
</file>

<file path=xl/sharedStrings.xml><?xml version="1.0" encoding="utf-8"?>
<sst xmlns="http://schemas.openxmlformats.org/spreadsheetml/2006/main" count="501" uniqueCount="396">
  <si>
    <t>WOJEWÓDZTWO PODLASKIE</t>
  </si>
  <si>
    <t>LP.</t>
  </si>
  <si>
    <t>NAZWA BIBLIOTEKI</t>
  </si>
  <si>
    <t>MIEJSCOWOŚĆ</t>
  </si>
  <si>
    <t>POWIAT</t>
  </si>
  <si>
    <t>Liczba mieszkańców</t>
  </si>
  <si>
    <t>PKB na 1 mieszkańca</t>
  </si>
  <si>
    <t>Korekta dotacji wyrównawczej-l.ludności*  0,013913479</t>
  </si>
  <si>
    <t>Uwagi</t>
  </si>
  <si>
    <t>L.P.</t>
  </si>
  <si>
    <t>1.</t>
  </si>
  <si>
    <t>Białystok</t>
  </si>
  <si>
    <t>białostocki</t>
  </si>
  <si>
    <t>2.</t>
  </si>
  <si>
    <t>Łomża</t>
  </si>
  <si>
    <t>łomżyński</t>
  </si>
  <si>
    <t>3.</t>
  </si>
  <si>
    <t>Suwałki</t>
  </si>
  <si>
    <t>suwalski</t>
  </si>
  <si>
    <t>4.</t>
  </si>
  <si>
    <t>Augustów   m.</t>
  </si>
  <si>
    <t>augustowski</t>
  </si>
  <si>
    <t>5.</t>
  </si>
  <si>
    <t>Augustów (Żarnowo)</t>
  </si>
  <si>
    <t>6.</t>
  </si>
  <si>
    <t>Bargłów</t>
  </si>
  <si>
    <t>7.</t>
  </si>
  <si>
    <t>Lipsk</t>
  </si>
  <si>
    <t>8.</t>
  </si>
  <si>
    <t>Nowinka</t>
  </si>
  <si>
    <t>9.</t>
  </si>
  <si>
    <t>Płaska</t>
  </si>
  <si>
    <t>10.</t>
  </si>
  <si>
    <t>Sztabin</t>
  </si>
  <si>
    <t>11.</t>
  </si>
  <si>
    <t>Choroszcz</t>
  </si>
  <si>
    <t>12.</t>
  </si>
  <si>
    <t>Czarna Biał.</t>
  </si>
  <si>
    <t>13.</t>
  </si>
  <si>
    <t>Dobrzyniewo</t>
  </si>
  <si>
    <t>14.</t>
  </si>
  <si>
    <t>Gródek</t>
  </si>
  <si>
    <t>15.</t>
  </si>
  <si>
    <t xml:space="preserve">Juchnowiec </t>
  </si>
  <si>
    <t>16.</t>
  </si>
  <si>
    <t>Łapy</t>
  </si>
  <si>
    <t>17.</t>
  </si>
  <si>
    <t>Michałowo</t>
  </si>
  <si>
    <t>18.</t>
  </si>
  <si>
    <t>Poświętne</t>
  </si>
  <si>
    <t>19.</t>
  </si>
  <si>
    <t>Supraśl</t>
  </si>
  <si>
    <t>20.</t>
  </si>
  <si>
    <t>Suraż</t>
  </si>
  <si>
    <t>21.</t>
  </si>
  <si>
    <t>Turośń Kościelna</t>
  </si>
  <si>
    <t>22.</t>
  </si>
  <si>
    <t>Tykocin</t>
  </si>
  <si>
    <t>23.</t>
  </si>
  <si>
    <t>Wasilków</t>
  </si>
  <si>
    <t>24.</t>
  </si>
  <si>
    <t>Zabłudów</t>
  </si>
  <si>
    <t>25.</t>
  </si>
  <si>
    <t>Zawady</t>
  </si>
  <si>
    <t>26.</t>
  </si>
  <si>
    <t>Bielsk Podlaski - m.</t>
  </si>
  <si>
    <t>bielski</t>
  </si>
  <si>
    <t>27.</t>
  </si>
  <si>
    <t>Bielsk P.(Augustowo)</t>
  </si>
  <si>
    <t>28.</t>
  </si>
  <si>
    <t>Boćki</t>
  </si>
  <si>
    <t>29.</t>
  </si>
  <si>
    <t>Brańsk -  m.</t>
  </si>
  <si>
    <t>30.</t>
  </si>
  <si>
    <t>Brańsk  (Kalnica)</t>
  </si>
  <si>
    <t>31.</t>
  </si>
  <si>
    <t>Orla</t>
  </si>
  <si>
    <t>32.</t>
  </si>
  <si>
    <t>Rudka</t>
  </si>
  <si>
    <t>33.</t>
  </si>
  <si>
    <t>Wyszki</t>
  </si>
  <si>
    <t>34.</t>
  </si>
  <si>
    <t>Grajewo</t>
  </si>
  <si>
    <t>grajewski</t>
  </si>
  <si>
    <t>35.</t>
  </si>
  <si>
    <t>Grajewo(Ruda)</t>
  </si>
  <si>
    <t>36.</t>
  </si>
  <si>
    <t>Radziłów</t>
  </si>
  <si>
    <t>37.</t>
  </si>
  <si>
    <t>Rajgród</t>
  </si>
  <si>
    <t>38.</t>
  </si>
  <si>
    <t>Szczuczyn</t>
  </si>
  <si>
    <t>39.</t>
  </si>
  <si>
    <t>Wąsosz</t>
  </si>
  <si>
    <t>40.</t>
  </si>
  <si>
    <t>Hajnówka   m.</t>
  </si>
  <si>
    <t>hajnowski</t>
  </si>
  <si>
    <t>41.</t>
  </si>
  <si>
    <t>Białowieża</t>
  </si>
  <si>
    <t>42.</t>
  </si>
  <si>
    <t>Czeremcha</t>
  </si>
  <si>
    <t>43.</t>
  </si>
  <si>
    <t>Czyże</t>
  </si>
  <si>
    <t>44.</t>
  </si>
  <si>
    <t>Dubicze Cerkiew.</t>
  </si>
  <si>
    <t>45.</t>
  </si>
  <si>
    <t>Kleszczele</t>
  </si>
  <si>
    <t>46.</t>
  </si>
  <si>
    <t>Hajnówka(Dubiny)</t>
  </si>
  <si>
    <t>47.</t>
  </si>
  <si>
    <t>Narew</t>
  </si>
  <si>
    <t>48.</t>
  </si>
  <si>
    <t>Narewka</t>
  </si>
  <si>
    <t>49.</t>
  </si>
  <si>
    <t>Kolno      m.</t>
  </si>
  <si>
    <t>kolneński</t>
  </si>
  <si>
    <t>50.</t>
  </si>
  <si>
    <t>Grabowo</t>
  </si>
  <si>
    <t>51.</t>
  </si>
  <si>
    <t>Kolno (Czerwone)</t>
  </si>
  <si>
    <t>52.</t>
  </si>
  <si>
    <t>Mały Płock</t>
  </si>
  <si>
    <t>53.</t>
  </si>
  <si>
    <t>Stawiski</t>
  </si>
  <si>
    <t>54.</t>
  </si>
  <si>
    <t>Turośl</t>
  </si>
  <si>
    <t>55.</t>
  </si>
  <si>
    <t>Jedwabne</t>
  </si>
  <si>
    <t>56.</t>
  </si>
  <si>
    <t>Łomża(Podgórze)</t>
  </si>
  <si>
    <t>57.</t>
  </si>
  <si>
    <t>Miastkowo</t>
  </si>
  <si>
    <t>58.</t>
  </si>
  <si>
    <t>Nowogród</t>
  </si>
  <si>
    <t>59.</t>
  </si>
  <si>
    <t>Piątnica</t>
  </si>
  <si>
    <t>60.</t>
  </si>
  <si>
    <t>Przytuły</t>
  </si>
  <si>
    <t>61.</t>
  </si>
  <si>
    <t>Śniadowo</t>
  </si>
  <si>
    <t>62.</t>
  </si>
  <si>
    <t>Wizna</t>
  </si>
  <si>
    <t>63.</t>
  </si>
  <si>
    <t>Zbójna</t>
  </si>
  <si>
    <t>64.</t>
  </si>
  <si>
    <t>Goniądz</t>
  </si>
  <si>
    <t>moniecki</t>
  </si>
  <si>
    <t>65.</t>
  </si>
  <si>
    <t>Jasionówka</t>
  </si>
  <si>
    <t>66.</t>
  </si>
  <si>
    <t>Jaświły</t>
  </si>
  <si>
    <t>67.</t>
  </si>
  <si>
    <t>Knyszyn</t>
  </si>
  <si>
    <t>68.</t>
  </si>
  <si>
    <t>Krypno</t>
  </si>
  <si>
    <t>69.</t>
  </si>
  <si>
    <t>Mońki</t>
  </si>
  <si>
    <t>70.</t>
  </si>
  <si>
    <t>Trzcianne</t>
  </si>
  <si>
    <t>71.</t>
  </si>
  <si>
    <t>Sejny      m.</t>
  </si>
  <si>
    <t>sejneński</t>
  </si>
  <si>
    <t>72.</t>
  </si>
  <si>
    <t>Giby</t>
  </si>
  <si>
    <t>73.</t>
  </si>
  <si>
    <t>Krasnopol</t>
  </si>
  <si>
    <t>74.</t>
  </si>
  <si>
    <t>Puńsk</t>
  </si>
  <si>
    <t>75.</t>
  </si>
  <si>
    <t>Sejny( Berżniki)</t>
  </si>
  <si>
    <t>76.</t>
  </si>
  <si>
    <t>Siemiatycze   m.</t>
  </si>
  <si>
    <t>siemiatycki</t>
  </si>
  <si>
    <t>77.</t>
  </si>
  <si>
    <t>Drohiczyn</t>
  </si>
  <si>
    <t>78.</t>
  </si>
  <si>
    <t>Dziadkowice</t>
  </si>
  <si>
    <t>79.</t>
  </si>
  <si>
    <t>Grodzisk</t>
  </si>
  <si>
    <t>80.</t>
  </si>
  <si>
    <t>Mielnik</t>
  </si>
  <si>
    <t>81.</t>
  </si>
  <si>
    <t>Milejczyce</t>
  </si>
  <si>
    <t>82.</t>
  </si>
  <si>
    <t>Nurzec Stacja</t>
  </si>
  <si>
    <t>83.</t>
  </si>
  <si>
    <t>Perlejewo</t>
  </si>
  <si>
    <t>84.</t>
  </si>
  <si>
    <t>Siemiatycze</t>
  </si>
  <si>
    <t>85.</t>
  </si>
  <si>
    <t>Dąbrowa Biał.</t>
  </si>
  <si>
    <t>sokólski</t>
  </si>
  <si>
    <t>86.</t>
  </si>
  <si>
    <t>Janów</t>
  </si>
  <si>
    <t>87.</t>
  </si>
  <si>
    <t>Korycin</t>
  </si>
  <si>
    <t>88.</t>
  </si>
  <si>
    <t>Krynki</t>
  </si>
  <si>
    <t>89.</t>
  </si>
  <si>
    <t>Kuźnica</t>
  </si>
  <si>
    <t>90.</t>
  </si>
  <si>
    <t>Nowy Dwór</t>
  </si>
  <si>
    <t>91.</t>
  </si>
  <si>
    <t>Sidrzański Ośrodek Kultury. Biblioteka Gminna</t>
  </si>
  <si>
    <t>Sidra</t>
  </si>
  <si>
    <t>92.</t>
  </si>
  <si>
    <t>Sokółka</t>
  </si>
  <si>
    <t>93.</t>
  </si>
  <si>
    <t>Suchowola</t>
  </si>
  <si>
    <t>94.</t>
  </si>
  <si>
    <t>Szudziałowo</t>
  </si>
  <si>
    <t>95.</t>
  </si>
  <si>
    <t>Bakałarzewo</t>
  </si>
  <si>
    <t>96.</t>
  </si>
  <si>
    <t>Filipów</t>
  </si>
  <si>
    <t>97.</t>
  </si>
  <si>
    <t>Jeleniewo</t>
  </si>
  <si>
    <t>98.</t>
  </si>
  <si>
    <t>Przerośl</t>
  </si>
  <si>
    <t>99.</t>
  </si>
  <si>
    <t>Raczki</t>
  </si>
  <si>
    <t>100.</t>
  </si>
  <si>
    <t>Rutka Tartak</t>
  </si>
  <si>
    <t>101.</t>
  </si>
  <si>
    <t>Suwałki(Płociczno)</t>
  </si>
  <si>
    <t>102.</t>
  </si>
  <si>
    <t>Szypliszki</t>
  </si>
  <si>
    <t>103.</t>
  </si>
  <si>
    <t>Wiżajny</t>
  </si>
  <si>
    <t>104.</t>
  </si>
  <si>
    <t>Wysokie Maz.  m.</t>
  </si>
  <si>
    <t>wysokomazowiecki</t>
  </si>
  <si>
    <t>105.</t>
  </si>
  <si>
    <t>Ciechanowiec</t>
  </si>
  <si>
    <t>106.</t>
  </si>
  <si>
    <t xml:space="preserve">Czyżew </t>
  </si>
  <si>
    <t>107.</t>
  </si>
  <si>
    <t>Klukowo</t>
  </si>
  <si>
    <t>108.</t>
  </si>
  <si>
    <t>Kobylin Borzymy</t>
  </si>
  <si>
    <t>109.</t>
  </si>
  <si>
    <t>Kulesze Kościelne</t>
  </si>
  <si>
    <t>110.</t>
  </si>
  <si>
    <t>Nowe Piekuty</t>
  </si>
  <si>
    <t>111.</t>
  </si>
  <si>
    <t>Sokoły</t>
  </si>
  <si>
    <t>112.</t>
  </si>
  <si>
    <t xml:space="preserve">Szepietowo </t>
  </si>
  <si>
    <t>113.</t>
  </si>
  <si>
    <t>Wys. Maz. - gmina</t>
  </si>
  <si>
    <t>114.</t>
  </si>
  <si>
    <t>Zambrów     m.</t>
  </si>
  <si>
    <t>zambrowski</t>
  </si>
  <si>
    <t>115.</t>
  </si>
  <si>
    <t>Kołaki Kościelne</t>
  </si>
  <si>
    <t>116.</t>
  </si>
  <si>
    <t>Rutki</t>
  </si>
  <si>
    <t>117.</t>
  </si>
  <si>
    <t>Szumowo</t>
  </si>
  <si>
    <t>118.</t>
  </si>
  <si>
    <t>Zambrów (Osowiec)</t>
  </si>
  <si>
    <t>OGÓŁEM</t>
  </si>
  <si>
    <t>różnica</t>
  </si>
  <si>
    <t xml:space="preserve">Dotacja </t>
  </si>
  <si>
    <t>Proponowany podział</t>
  </si>
  <si>
    <t xml:space="preserve">W tym minimum 1/3 na publikacje dla dzieci i młodzieży </t>
  </si>
  <si>
    <t>wartość</t>
  </si>
  <si>
    <t>wkład wlasny</t>
  </si>
  <si>
    <t xml:space="preserve"> +/-</t>
  </si>
  <si>
    <t>119.</t>
  </si>
  <si>
    <t>Miejska Biblioteka Publiczna w Sejnach</t>
  </si>
  <si>
    <t>Sejny p.</t>
  </si>
  <si>
    <t>Powiatowa Biblioteka Publiczna w Sejnach</t>
  </si>
  <si>
    <t>Kryterium demograficzne/miesz*0,216474616008</t>
  </si>
  <si>
    <t>Kryterium czytelnicze/czyt* 2,59018900661</t>
  </si>
  <si>
    <t>% do 2014</t>
  </si>
  <si>
    <t>Czytelnicy 2014r.</t>
  </si>
  <si>
    <t>Książnica Podlaska im. Łukasza Górnickiego w Białymstoku</t>
  </si>
  <si>
    <t>Miejska Biblioteka Publiczna w Łomży</t>
  </si>
  <si>
    <t>Biblioteka Publiczna im. Marii Konopnickiej w Suwałkach</t>
  </si>
  <si>
    <t>Augustowskie Placówki Kultury. Miejska Biblioteka Publiczna</t>
  </si>
  <si>
    <t>Biblioteka Publiczna Gminy Augustów w Żarnowie</t>
  </si>
  <si>
    <t>Gminna Biblioteka Publiczna w Bargłowie</t>
  </si>
  <si>
    <t>Miejsko-Gminny Ośrodek Kultury w Lipsku. Biblioteka Publiczna</t>
  </si>
  <si>
    <t>Biblioteka Publiczna Gminy Nowinka</t>
  </si>
  <si>
    <t>Gminna Biblioteka Publiczna w Płaskiej</t>
  </si>
  <si>
    <t>Gminna Biblioteka Publiczna w Sztabinie</t>
  </si>
  <si>
    <t>Miejsko-Gminne Centrum Kultury w Choroszczy. Biblioteka Publiczna</t>
  </si>
  <si>
    <t>Miejska Biblioteka Publiczna w Czarnej Białostockiej</t>
  </si>
  <si>
    <t>Biblioteka Publiczna w Dobrzyniewie Dużym</t>
  </si>
  <si>
    <t>Biblioteka Publiczna w Gródku</t>
  </si>
  <si>
    <t>Gminna Biblioteka Publiczna w Juchnowcu Kościelnym</t>
  </si>
  <si>
    <t>Biblioteka Publiczna Miasta i Gminy Łapy</t>
  </si>
  <si>
    <t>Gminna Biblioteka Publiczna w Michałowie</t>
  </si>
  <si>
    <t>Gminna Biblioteka Publiczna w Poświętnem</t>
  </si>
  <si>
    <t>Centrum Kultury i Rekreacji w Supraślu. Biblioteka Publiczna</t>
  </si>
  <si>
    <t>Miejsko-Gminny Ośrodek Kultury w Surażu. Biblioteka Publiczna</t>
  </si>
  <si>
    <t>Gminny Ośrodek Kultury w Turośni Kościelnej. Biblioteka Publiczna.</t>
  </si>
  <si>
    <t>Gminna Biblioteka Publiczna im. Zygmunta Glogera w Tykocinie</t>
  </si>
  <si>
    <t>Miejska Biblioteka Publiczna w Wasilkowie</t>
  </si>
  <si>
    <t>Miejsko Biblioteka Publiczna w Zabłudowie</t>
  </si>
  <si>
    <t>Biblioteka Publiczna Gminy Zawady</t>
  </si>
  <si>
    <t>Miejska Biblioteka Publiczna w Bielsku Podlaskim</t>
  </si>
  <si>
    <t>Gminna Biblioteka Publiczna w Augustowie</t>
  </si>
  <si>
    <t>Gminna Biblioteka Publiczna w Boćkach</t>
  </si>
  <si>
    <t>Miejska Biblioteka Publiczna w Brańsku</t>
  </si>
  <si>
    <t xml:space="preserve">Gminna Biblioteka Publiczna w Brańsku </t>
  </si>
  <si>
    <t>Gminna Biblioteka Publiczna w Orli</t>
  </si>
  <si>
    <t>Gminna Biblioteka Publiczna w Rudce</t>
  </si>
  <si>
    <t>Gminne Centrum Biblioteczno-Kulturalne w Wyszkach</t>
  </si>
  <si>
    <t>Miejska Biblioteka Publiczna w Grajewie</t>
  </si>
  <si>
    <t>Gminna Biblioteka Publiczna Gminy Grajewo z/s w Rudzie</t>
  </si>
  <si>
    <t>Biblioteka Samorządowa w Radziłowie</t>
  </si>
  <si>
    <t>Biblioteka Publiczna w Rajgrodzie</t>
  </si>
  <si>
    <t>Biblioteka Miejska w Szczuczynie</t>
  </si>
  <si>
    <t>Biblioteka Publiczna Gminy Wąsosz</t>
  </si>
  <si>
    <t>Miejska Biblioteka Publiczna im. dr Tadeusza Rakowieckiego w Hajnówce</t>
  </si>
  <si>
    <t>Gminna Biblioteka Publiczna im. Igora Newerlego w Białowieży</t>
  </si>
  <si>
    <t>Gminna Biblioteka Publiczna w Czeremsze</t>
  </si>
  <si>
    <t xml:space="preserve">Gminny Ośrodek Kultury. Biblioteka Publiczna w Czyżach </t>
  </si>
  <si>
    <t>Gminna Biblioteka Publiczna w Dubiczach Cerkiewnych</t>
  </si>
  <si>
    <t>Miejska Biblioteka Publiczna w Kleszczelach</t>
  </si>
  <si>
    <t>Gminna Biblioteka Publiczna w Dubinach</t>
  </si>
  <si>
    <t>Gminna Biblioteka Publiczna w Narwi</t>
  </si>
  <si>
    <t>Narewski Ośrodek Kultury. Samorządowa Biblioteka Publiczna w Narewce</t>
  </si>
  <si>
    <t>Miejska Biblioteka Publiczna w Kolnie</t>
  </si>
  <si>
    <t>Biblioteka Publiczna Gminy Grabowo</t>
  </si>
  <si>
    <t>Gminna Biblioteka Publiczna w Czerwonem</t>
  </si>
  <si>
    <t>Biblioteka Publiczna Gminy Mały Płock</t>
  </si>
  <si>
    <t>Miejsko-Gminna Biblioteka Publiczna w Stawiskach</t>
  </si>
  <si>
    <t>Biblioteka Publiczna Gminy Turośl</t>
  </si>
  <si>
    <t>Biblioteka Publiczna Miasta i Gminy Jedwabne</t>
  </si>
  <si>
    <t>Biblioteka Publiczna Gminy Łomża z/s w Podgórzu</t>
  </si>
  <si>
    <t>Biblioteka Publiczna Gminy Miastkowo</t>
  </si>
  <si>
    <t>Biblioteka Publiczna Miasta i Gminy Nowogród</t>
  </si>
  <si>
    <t>Biblioteka Publiczna Gminy Piątnica</t>
  </si>
  <si>
    <t>Gminna Biblioteka Publiczna w Przytułach</t>
  </si>
  <si>
    <t>Biblioteka Publiczna Gminy Śniadowo</t>
  </si>
  <si>
    <t>Biblioteka Publiczna Gminy Wizna</t>
  </si>
  <si>
    <t>Gminna Biblioteka Publiczna w Zbójnej</t>
  </si>
  <si>
    <t>Biblioteka Publiczna Miasta i Gminy Goniądz</t>
  </si>
  <si>
    <t>Gminna Biblioteka Publiczna w Jasionówce</t>
  </si>
  <si>
    <t>Biblioteka Publiczna Gminy Jaświły</t>
  </si>
  <si>
    <t>Knyszyński Ośrodek Kultury. Miejsko-Gminna Biblioteka Publiczna w Knyszynie</t>
  </si>
  <si>
    <t>Gminna Biblioteka Publiczna w Krypnie</t>
  </si>
  <si>
    <t>Biblioteka Publiczna w Mońkach</t>
  </si>
  <si>
    <t>Biblioteka Publiczna Gminy Trzcianne</t>
  </si>
  <si>
    <t>Biblioteka Publiczna Gminy Giby</t>
  </si>
  <si>
    <t>Biblioteka Publiczna Gminy Krasnopol</t>
  </si>
  <si>
    <t>Biblioteka Publiczna Gminy Puńsk</t>
  </si>
  <si>
    <t>Biblioteka Publiczna Gminy Sejny z/s w Berżnikach</t>
  </si>
  <si>
    <t>Miejska Biblioteka Publiczna im. Ks.Anny Jabłonowskiej w Siemiatyczach</t>
  </si>
  <si>
    <t>Miejsko Gminna Biblioteka Publiczna im. Klementyny Sołonowicz-Olbrychskiej w Drohiczynie</t>
  </si>
  <si>
    <t>Gminna Biblioteka Publiczna w Dziadkowicach z/s w Kątach</t>
  </si>
  <si>
    <t>Gminna Biblioteka Publiczna w Grodzisku</t>
  </si>
  <si>
    <t>Gminna Biblioteka Publiczna w Mielniku</t>
  </si>
  <si>
    <t>Gminna Biblioteka Publiczna w Milejczycach</t>
  </si>
  <si>
    <t>Biblioteka Publiczna Gminy w Nurcu Stacji</t>
  </si>
  <si>
    <t>Biblioteka Publiczna Gminy Perlejewo</t>
  </si>
  <si>
    <t>Gminna Biblioteka Publiczna w Siemiatyczach</t>
  </si>
  <si>
    <t>Miejsko-Gminny Ośrodek Kultury.  Biblioteka Publiczna w Dąbrowie Białostockiej</t>
  </si>
  <si>
    <t>Gminny Ośrodek Kultury Sportu i Turystyki w Janowie. Gminna Biblioteka Publiczna.</t>
  </si>
  <si>
    <t>Gminny Ośrodek Kultury Sportu i Turystyki. Biblioteka Publiczna Gminy Korycin</t>
  </si>
  <si>
    <t>Biblioteka Publiczna Gminy Krynki</t>
  </si>
  <si>
    <t>Biblioteka Publiczna Gminy Kuźnica</t>
  </si>
  <si>
    <t>Nowodworski Ośrodek Kultury. Biblioteka Publiczna</t>
  </si>
  <si>
    <t>Biblioteka Publiczna w Sokółce</t>
  </si>
  <si>
    <t>Miejski Ośrodek Kultury. Miejsko-Gminna Biblioteka Publiczna w Suchowoli</t>
  </si>
  <si>
    <t>Gminny Ośrodek Animacji Kultury i Rekreacji. Gminna Biblioteka Publiczna w Szudziałowie</t>
  </si>
  <si>
    <t>Gminna Biblioteka Publiczna w Bakałarzewie</t>
  </si>
  <si>
    <t xml:space="preserve">Gminna Biblioteka Publiczna w Filipowie </t>
  </si>
  <si>
    <t>Biblioteka Publiczna w Jeleniewie</t>
  </si>
  <si>
    <t>Gminna Biblioteka Publiczna w Przerośli</t>
  </si>
  <si>
    <t>Gminna Biblioteka Publiczna w Raczkach</t>
  </si>
  <si>
    <t>Gminny Ośrodek Kulrury w Rutce Tartak. Gminna Biblioteka Publiczna w Rutce Tartak</t>
  </si>
  <si>
    <t>Gminna Biblioteka Publiczna w Suwałkach z/s w Płocicznie Tartak</t>
  </si>
  <si>
    <t>Gminna Biblioteka Publiczna w Słobódce</t>
  </si>
  <si>
    <t>Gminna Biblioteka Publiczna w Wiżajnach</t>
  </si>
  <si>
    <t>Miejska Biblioteka Publiczna w Wysokiem Mazowieckiem</t>
  </si>
  <si>
    <t>Miejska Biblioteka Publiczna w Ciechanowcu</t>
  </si>
  <si>
    <t>Biblioteka Publiczna Gminy Czyżew</t>
  </si>
  <si>
    <t xml:space="preserve">Biblioteka Publiczna w Klukowie </t>
  </si>
  <si>
    <t>Biblioteka Publiczna Gminy Kobylin-Borzymy</t>
  </si>
  <si>
    <t>Gminna Biblioteka Publiczna w Kuleszach Kościelnych</t>
  </si>
  <si>
    <t>Biblioteka Szkolno-Publiczna Gminy Nowe Piekuty</t>
  </si>
  <si>
    <t>Biblioteka Publiczna Gminy Sokoły</t>
  </si>
  <si>
    <t>Gminny Ośrodek Kultury. Gminna Biblioteka Publiczna w Szepietowie</t>
  </si>
  <si>
    <t>Miejski Ośrodek Kultury w Zambrowie. Miejska Biblioteka Publiczna</t>
  </si>
  <si>
    <t>Biblioteka Publiczna Gminy Kołaki Kościelne</t>
  </si>
  <si>
    <t>Biblioteka Publiczna Gminy Rutki</t>
  </si>
  <si>
    <t xml:space="preserve">Biblioteka Gminna w Szumowie </t>
  </si>
  <si>
    <t>Biblioteka Publiczna Gminy Zambrów w Osowcu</t>
  </si>
  <si>
    <t>Propozycja podziału dotacji na zakup nowości wydawniczych w 2015 roku</t>
  </si>
  <si>
    <t>Białystok, 21.05.2015</t>
  </si>
  <si>
    <t>biblioteka nie jest instytucją kultury</t>
  </si>
  <si>
    <t xml:space="preserve">gmina nie prowadzi biblioteki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</si>
</sst>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25" x14ac:knownFonts="1">
    <font>
      <sz val="10"/>
      <name val="Arial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8"/>
      <name val="Arial CE"/>
      <family val="2"/>
      <charset val="238"/>
    </font>
    <font>
      <b/>
      <i/>
      <sz val="9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9"/>
      <name val="Arial"/>
      <family val="2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b/>
      <i/>
      <sz val="6"/>
      <name val="Arial CE"/>
      <charset val="238"/>
    </font>
    <font>
      <i/>
      <sz val="6"/>
      <name val="Arial CE"/>
      <charset val="238"/>
    </font>
    <font>
      <i/>
      <sz val="8"/>
      <name val="Arial CE"/>
      <charset val="238"/>
    </font>
    <font>
      <sz val="8"/>
      <name val="Arial"/>
      <family val="2"/>
      <charset val="238"/>
    </font>
    <font>
      <b/>
      <i/>
      <sz val="10"/>
      <name val="Arial CE"/>
      <charset val="238"/>
    </font>
    <font>
      <b/>
      <sz val="10"/>
      <color indexed="9"/>
      <name val="Arial"/>
      <family val="2"/>
      <charset val="238"/>
    </font>
    <font>
      <b/>
      <sz val="10"/>
      <color indexed="9"/>
      <name val="Arial CE"/>
      <charset val="238"/>
    </font>
    <font>
      <b/>
      <sz val="12"/>
      <name val="Arial"/>
      <family val="2"/>
      <charset val="238"/>
    </font>
    <font>
      <sz val="10"/>
      <color indexed="13"/>
      <name val="Arial"/>
      <family val="2"/>
      <charset val="238"/>
    </font>
    <font>
      <b/>
      <sz val="10"/>
      <color indexed="13"/>
      <name val="Arial"/>
      <family val="2"/>
      <charset val="238"/>
    </font>
    <font>
      <sz val="10"/>
      <color indexed="13"/>
      <name val="Arial"/>
      <family val="2"/>
      <charset val="238"/>
    </font>
    <font>
      <b/>
      <sz val="11"/>
      <name val="Arial"/>
      <family val="2"/>
      <charset val="238"/>
    </font>
    <font>
      <b/>
      <sz val="7.5"/>
      <color indexed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7.5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1" borderId="1" xfId="0" applyFont="1" applyFill="1" applyBorder="1" applyAlignment="1">
      <alignment horizontal="center" vertical="center"/>
    </xf>
    <xf numFmtId="0" fontId="10" fillId="1" borderId="1" xfId="0" applyFont="1" applyFill="1" applyBorder="1" applyAlignment="1">
      <alignment horizontal="center" vertical="center"/>
    </xf>
    <xf numFmtId="0" fontId="10" fillId="1" borderId="2" xfId="0" applyFont="1" applyFill="1" applyBorder="1" applyAlignment="1">
      <alignment horizontal="center" vertical="center"/>
    </xf>
    <xf numFmtId="0" fontId="11" fillId="1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12" fillId="0" borderId="4" xfId="0" applyFont="1" applyBorder="1" applyAlignment="1">
      <alignment horizontal="left" wrapText="1"/>
    </xf>
    <xf numFmtId="0" fontId="12" fillId="0" borderId="1" xfId="0" applyFont="1" applyBorder="1"/>
    <xf numFmtId="0" fontId="12" fillId="0" borderId="5" xfId="0" applyFont="1" applyFill="1" applyBorder="1"/>
    <xf numFmtId="0" fontId="2" fillId="0" borderId="6" xfId="0" applyFont="1" applyBorder="1"/>
    <xf numFmtId="1" fontId="2" fillId="0" borderId="1" xfId="0" applyNumberFormat="1" applyFont="1" applyFill="1" applyBorder="1"/>
    <xf numFmtId="1" fontId="0" fillId="0" borderId="1" xfId="0" applyNumberFormat="1" applyBorder="1"/>
    <xf numFmtId="164" fontId="0" fillId="0" borderId="0" xfId="0" applyNumberFormat="1"/>
    <xf numFmtId="0" fontId="12" fillId="0" borderId="4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4" xfId="0" applyFont="1" applyBorder="1" applyAlignment="1">
      <alignment horizontal="left" wrapText="1" shrinkToFit="1"/>
    </xf>
    <xf numFmtId="0" fontId="12" fillId="0" borderId="1" xfId="0" applyFont="1" applyBorder="1" applyAlignment="1">
      <alignment wrapText="1" shrinkToFit="1"/>
    </xf>
    <xf numFmtId="0" fontId="12" fillId="0" borderId="4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wrapText="1"/>
    </xf>
    <xf numFmtId="0" fontId="12" fillId="0" borderId="2" xfId="0" applyFont="1" applyBorder="1" applyAlignment="1">
      <alignment wrapText="1"/>
    </xf>
    <xf numFmtId="0" fontId="12" fillId="0" borderId="2" xfId="0" applyFont="1" applyBorder="1"/>
    <xf numFmtId="1" fontId="0" fillId="0" borderId="2" xfId="0" applyNumberFormat="1" applyBorder="1"/>
    <xf numFmtId="0" fontId="8" fillId="2" borderId="8" xfId="0" applyFont="1" applyFill="1" applyBorder="1" applyAlignment="1">
      <alignment horizontal="centerContinuous"/>
    </xf>
    <xf numFmtId="1" fontId="17" fillId="2" borderId="9" xfId="0" applyNumberFormat="1" applyFont="1" applyFill="1" applyBorder="1"/>
    <xf numFmtId="1" fontId="17" fillId="3" borderId="0" xfId="0" applyNumberFormat="1" applyFont="1" applyFill="1" applyBorder="1"/>
    <xf numFmtId="0" fontId="0" fillId="0" borderId="0" xfId="0" applyAlignment="1">
      <alignment horizontal="left"/>
    </xf>
    <xf numFmtId="0" fontId="15" fillId="4" borderId="10" xfId="0" applyFont="1" applyFill="1" applyBorder="1"/>
    <xf numFmtId="0" fontId="15" fillId="4" borderId="0" xfId="0" applyFont="1" applyFill="1"/>
    <xf numFmtId="1" fontId="2" fillId="0" borderId="0" xfId="0" applyNumberFormat="1" applyFont="1" applyFill="1" applyBorder="1"/>
    <xf numFmtId="0" fontId="0" fillId="0" borderId="0" xfId="0" applyFill="1" applyBorder="1" applyAlignment="1">
      <alignment wrapText="1"/>
    </xf>
    <xf numFmtId="0" fontId="3" fillId="0" borderId="0" xfId="0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2" fillId="0" borderId="0" xfId="0" applyFont="1" applyFill="1"/>
    <xf numFmtId="1" fontId="0" fillId="0" borderId="6" xfId="0" applyNumberFormat="1" applyBorder="1"/>
    <xf numFmtId="1" fontId="2" fillId="0" borderId="1" xfId="0" applyNumberFormat="1" applyFont="1" applyBorder="1" applyAlignment="1">
      <alignment horizontal="right" wrapText="1"/>
    </xf>
    <xf numFmtId="0" fontId="2" fillId="0" borderId="11" xfId="0" applyFont="1" applyBorder="1" applyAlignment="1">
      <alignment horizontal="right"/>
    </xf>
    <xf numFmtId="0" fontId="2" fillId="0" borderId="11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2" fillId="0" borderId="13" xfId="0" applyFont="1" applyBorder="1" applyAlignment="1">
      <alignment horizontal="right" wrapText="1"/>
    </xf>
    <xf numFmtId="0" fontId="0" fillId="0" borderId="0" xfId="0" applyFill="1"/>
    <xf numFmtId="1" fontId="2" fillId="2" borderId="1" xfId="0" applyNumberFormat="1" applyFont="1" applyFill="1" applyBorder="1" applyAlignment="1">
      <alignment horizontal="right"/>
    </xf>
    <xf numFmtId="1" fontId="2" fillId="0" borderId="5" xfId="0" applyNumberFormat="1" applyFont="1" applyBorder="1"/>
    <xf numFmtId="1" fontId="2" fillId="0" borderId="6" xfId="0" applyNumberFormat="1" applyFont="1" applyBorder="1"/>
    <xf numFmtId="1" fontId="3" fillId="2" borderId="14" xfId="0" applyNumberFormat="1" applyFont="1" applyFill="1" applyBorder="1" applyAlignment="1">
      <alignment horizontal="right"/>
    </xf>
    <xf numFmtId="1" fontId="16" fillId="4" borderId="14" xfId="0" applyNumberFormat="1" applyFont="1" applyFill="1" applyBorder="1"/>
    <xf numFmtId="1" fontId="2" fillId="5" borderId="1" xfId="0" applyNumberFormat="1" applyFont="1" applyFill="1" applyBorder="1" applyAlignment="1">
      <alignment horizontal="right"/>
    </xf>
    <xf numFmtId="1" fontId="2" fillId="5" borderId="5" xfId="0" applyNumberFormat="1" applyFont="1" applyFill="1" applyBorder="1"/>
    <xf numFmtId="1" fontId="2" fillId="5" borderId="6" xfId="0" applyNumberFormat="1" applyFont="1" applyFill="1" applyBorder="1"/>
    <xf numFmtId="1" fontId="19" fillId="0" borderId="0" xfId="0" applyNumberFormat="1" applyFont="1" applyFill="1" applyBorder="1"/>
    <xf numFmtId="0" fontId="14" fillId="2" borderId="15" xfId="0" applyFont="1" applyFill="1" applyBorder="1"/>
    <xf numFmtId="0" fontId="18" fillId="0" borderId="0" xfId="0" applyFont="1" applyFill="1"/>
    <xf numFmtId="0" fontId="20" fillId="0" borderId="0" xfId="0" applyFont="1" applyFill="1"/>
    <xf numFmtId="1" fontId="13" fillId="0" borderId="1" xfId="0" applyNumberFormat="1" applyFont="1" applyFill="1" applyBorder="1" applyAlignment="1">
      <alignment wrapText="1"/>
    </xf>
    <xf numFmtId="1" fontId="2" fillId="0" borderId="2" xfId="0" applyNumberFormat="1" applyFont="1" applyBorder="1" applyAlignment="1">
      <alignment horizontal="right" wrapText="1"/>
    </xf>
    <xf numFmtId="1" fontId="2" fillId="2" borderId="2" xfId="0" applyNumberFormat="1" applyFont="1" applyFill="1" applyBorder="1" applyAlignment="1">
      <alignment horizontal="right"/>
    </xf>
    <xf numFmtId="1" fontId="2" fillId="0" borderId="16" xfId="0" applyNumberFormat="1" applyFont="1" applyBorder="1"/>
    <xf numFmtId="1" fontId="2" fillId="0" borderId="17" xfId="0" applyNumberFormat="1" applyFont="1" applyBorder="1"/>
    <xf numFmtId="1" fontId="16" fillId="4" borderId="15" xfId="0" applyNumberFormat="1" applyFont="1" applyFill="1" applyBorder="1"/>
    <xf numFmtId="1" fontId="0" fillId="0" borderId="0" xfId="0" applyNumberFormat="1"/>
    <xf numFmtId="1" fontId="3" fillId="0" borderId="1" xfId="0" applyNumberFormat="1" applyFont="1" applyFill="1" applyBorder="1" applyAlignment="1">
      <alignment horizontal="right"/>
    </xf>
    <xf numFmtId="1" fontId="3" fillId="0" borderId="2" xfId="0" applyNumberFormat="1" applyFont="1" applyFill="1" applyBorder="1" applyAlignment="1">
      <alignment horizontal="right"/>
    </xf>
    <xf numFmtId="1" fontId="21" fillId="0" borderId="14" xfId="0" applyNumberFormat="1" applyFont="1" applyFill="1" applyBorder="1"/>
    <xf numFmtId="0" fontId="2" fillId="0" borderId="0" xfId="0" applyFont="1" applyBorder="1" applyAlignment="1">
      <alignment horizontal="center" vertical="center"/>
    </xf>
    <xf numFmtId="1" fontId="0" fillId="0" borderId="0" xfId="0" applyNumberFormat="1" applyBorder="1"/>
    <xf numFmtId="1" fontId="13" fillId="0" borderId="5" xfId="0" applyNumberFormat="1" applyFont="1" applyFill="1" applyBorder="1" applyAlignment="1">
      <alignment wrapText="1"/>
    </xf>
    <xf numFmtId="165" fontId="2" fillId="0" borderId="1" xfId="0" applyNumberFormat="1" applyFont="1" applyBorder="1"/>
    <xf numFmtId="3" fontId="2" fillId="0" borderId="0" xfId="0" applyNumberFormat="1" applyFont="1"/>
    <xf numFmtId="3" fontId="23" fillId="0" borderId="18" xfId="0" applyNumberFormat="1" applyFont="1" applyBorder="1" applyAlignment="1">
      <alignment horizontal="right" vertical="center"/>
    </xf>
    <xf numFmtId="1" fontId="3" fillId="6" borderId="1" xfId="0" applyNumberFormat="1" applyFont="1" applyFill="1" applyBorder="1"/>
    <xf numFmtId="1" fontId="14" fillId="2" borderId="14" xfId="0" applyNumberFormat="1" applyFont="1" applyFill="1" applyBorder="1"/>
    <xf numFmtId="3" fontId="0" fillId="0" borderId="0" xfId="0" applyNumberFormat="1"/>
    <xf numFmtId="164" fontId="2" fillId="0" borderId="0" xfId="0" applyNumberFormat="1" applyFont="1"/>
    <xf numFmtId="0" fontId="10" fillId="8" borderId="1" xfId="0" applyFont="1" applyFill="1" applyBorder="1" applyAlignment="1">
      <alignment horizontal="center" vertical="center"/>
    </xf>
    <xf numFmtId="1" fontId="1" fillId="8" borderId="5" xfId="0" applyNumberFormat="1" applyFont="1" applyFill="1" applyBorder="1" applyAlignment="1">
      <alignment horizontal="center" vertical="center"/>
    </xf>
    <xf numFmtId="1" fontId="1" fillId="8" borderId="16" xfId="0" applyNumberFormat="1" applyFont="1" applyFill="1" applyBorder="1" applyAlignment="1">
      <alignment horizontal="center" vertical="center"/>
    </xf>
    <xf numFmtId="0" fontId="12" fillId="0" borderId="27" xfId="0" applyFont="1" applyBorder="1" applyAlignment="1">
      <alignment horizontal="left" wrapText="1"/>
    </xf>
    <xf numFmtId="1" fontId="3" fillId="8" borderId="28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1" fontId="22" fillId="0" borderId="20" xfId="0" applyNumberFormat="1" applyFont="1" applyBorder="1" applyAlignment="1">
      <alignment horizontal="center" wrapText="1"/>
    </xf>
    <xf numFmtId="1" fontId="22" fillId="0" borderId="0" xfId="0" applyNumberFormat="1" applyFont="1" applyBorder="1" applyAlignment="1">
      <alignment horizontal="center" wrapText="1"/>
    </xf>
    <xf numFmtId="0" fontId="24" fillId="0" borderId="2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 wrapText="1"/>
    </xf>
    <xf numFmtId="0" fontId="7" fillId="8" borderId="23" xfId="0" applyFont="1" applyFill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8"/>
  <sheetViews>
    <sheetView tabSelected="1" topLeftCell="A122" workbookViewId="0">
      <selection activeCell="C131" sqref="C131"/>
    </sheetView>
  </sheetViews>
  <sheetFormatPr defaultRowHeight="12.75" x14ac:dyDescent="0.2"/>
  <cols>
    <col min="1" max="1" width="3.85546875" customWidth="1"/>
    <col min="2" max="2" width="27.85546875" customWidth="1"/>
    <col min="3" max="3" width="14.5703125" customWidth="1"/>
    <col min="4" max="4" width="14.28515625" customWidth="1"/>
    <col min="5" max="5" width="11.7109375" hidden="1" customWidth="1"/>
    <col min="6" max="6" width="10.42578125" hidden="1" customWidth="1"/>
    <col min="7" max="7" width="11.42578125" hidden="1" customWidth="1"/>
    <col min="8" max="8" width="10.7109375" hidden="1" customWidth="1"/>
    <col min="9" max="9" width="17.42578125" hidden="1" customWidth="1"/>
    <col min="10" max="10" width="11.5703125" hidden="1" customWidth="1"/>
    <col min="11" max="11" width="14.140625" hidden="1" customWidth="1"/>
    <col min="12" max="12" width="12.5703125" style="62" customWidth="1"/>
    <col min="13" max="13" width="13.7109375" hidden="1" customWidth="1"/>
    <col min="14" max="14" width="9.140625" hidden="1" customWidth="1"/>
    <col min="15" max="15" width="11.5703125" hidden="1" customWidth="1"/>
    <col min="16" max="16" width="9.85546875" hidden="1" customWidth="1"/>
    <col min="17" max="17" width="10.5703125" style="6" hidden="1" customWidth="1"/>
    <col min="18" max="20" width="0" hidden="1" customWidth="1"/>
    <col min="21" max="21" width="13.140625" hidden="1" customWidth="1"/>
    <col min="22" max="23" width="0" hidden="1" customWidth="1"/>
    <col min="27" max="27" width="18.85546875" customWidth="1"/>
  </cols>
  <sheetData>
    <row r="1" spans="1:22" x14ac:dyDescent="0.2">
      <c r="A1" s="90" t="s">
        <v>392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77"/>
      <c r="Q1" s="2"/>
      <c r="R1" s="1"/>
    </row>
    <row r="2" spans="1:22" ht="13.5" thickBot="1" x14ac:dyDescent="0.25">
      <c r="A2" s="3"/>
      <c r="B2" s="4" t="s">
        <v>0</v>
      </c>
      <c r="D2" s="5" t="s">
        <v>393</v>
      </c>
      <c r="G2" s="5">
        <v>0.21647461610800001</v>
      </c>
      <c r="H2" s="5">
        <v>2.5901890066100002</v>
      </c>
      <c r="I2" s="5"/>
      <c r="J2" s="5"/>
      <c r="K2" s="5"/>
      <c r="L2" s="61"/>
      <c r="M2" s="5"/>
    </row>
    <row r="3" spans="1:22" ht="12.75" customHeight="1" x14ac:dyDescent="0.2">
      <c r="A3" s="92" t="s">
        <v>1</v>
      </c>
      <c r="B3" s="92" t="s">
        <v>2</v>
      </c>
      <c r="C3" s="92" t="s">
        <v>3</v>
      </c>
      <c r="D3" s="95" t="s">
        <v>4</v>
      </c>
      <c r="E3" s="98" t="s">
        <v>5</v>
      </c>
      <c r="F3" s="101" t="s">
        <v>276</v>
      </c>
      <c r="G3" s="104" t="s">
        <v>273</v>
      </c>
      <c r="H3" s="107" t="s">
        <v>274</v>
      </c>
      <c r="I3" s="107" t="s">
        <v>263</v>
      </c>
      <c r="J3" s="107" t="s">
        <v>6</v>
      </c>
      <c r="K3" s="107" t="s">
        <v>7</v>
      </c>
      <c r="L3" s="116" t="s">
        <v>264</v>
      </c>
      <c r="M3" s="119" t="s">
        <v>265</v>
      </c>
      <c r="N3" s="107" t="s">
        <v>262</v>
      </c>
      <c r="O3" s="107" t="s">
        <v>8</v>
      </c>
      <c r="P3" s="7"/>
      <c r="Q3" s="8"/>
      <c r="R3" s="7"/>
    </row>
    <row r="4" spans="1:22" x14ac:dyDescent="0.2">
      <c r="A4" s="93" t="s">
        <v>9</v>
      </c>
      <c r="B4" s="93"/>
      <c r="C4" s="93"/>
      <c r="D4" s="96"/>
      <c r="E4" s="99"/>
      <c r="F4" s="102"/>
      <c r="G4" s="105"/>
      <c r="H4" s="108"/>
      <c r="I4" s="108"/>
      <c r="J4" s="108"/>
      <c r="K4" s="108"/>
      <c r="L4" s="117"/>
      <c r="M4" s="120"/>
      <c r="N4" s="108"/>
      <c r="O4" s="108"/>
      <c r="P4" s="7"/>
      <c r="Q4" s="8"/>
      <c r="R4" s="7"/>
    </row>
    <row r="5" spans="1:22" ht="42.75" customHeight="1" thickBot="1" x14ac:dyDescent="0.25">
      <c r="A5" s="94"/>
      <c r="B5" s="94"/>
      <c r="C5" s="94"/>
      <c r="D5" s="97"/>
      <c r="E5" s="100"/>
      <c r="F5" s="103"/>
      <c r="G5" s="106"/>
      <c r="H5" s="109"/>
      <c r="I5" s="109"/>
      <c r="J5" s="109"/>
      <c r="K5" s="109"/>
      <c r="L5" s="118"/>
      <c r="M5" s="121"/>
      <c r="N5" s="109"/>
      <c r="O5" s="109"/>
      <c r="P5" s="7"/>
      <c r="Q5" s="8"/>
      <c r="R5" s="8"/>
    </row>
    <row r="6" spans="1:22" x14ac:dyDescent="0.2">
      <c r="A6" s="9">
        <v>1</v>
      </c>
      <c r="B6" s="9">
        <v>2</v>
      </c>
      <c r="C6" s="9">
        <v>3</v>
      </c>
      <c r="D6" s="9">
        <v>4</v>
      </c>
      <c r="E6" s="10">
        <v>5</v>
      </c>
      <c r="F6" s="10">
        <v>6</v>
      </c>
      <c r="G6" s="10">
        <v>7</v>
      </c>
      <c r="H6" s="10">
        <v>8</v>
      </c>
      <c r="I6" s="11">
        <v>9</v>
      </c>
      <c r="J6" s="10">
        <v>8</v>
      </c>
      <c r="K6" s="10">
        <v>9</v>
      </c>
      <c r="L6" s="83">
        <v>10</v>
      </c>
      <c r="M6" s="12">
        <v>11</v>
      </c>
      <c r="N6" s="10">
        <v>8</v>
      </c>
      <c r="O6" s="10"/>
      <c r="P6" s="3"/>
      <c r="Q6" s="8">
        <v>2014</v>
      </c>
      <c r="R6" s="5" t="s">
        <v>268</v>
      </c>
      <c r="S6" s="73" t="s">
        <v>266</v>
      </c>
      <c r="T6" s="5" t="s">
        <v>267</v>
      </c>
      <c r="V6" s="5" t="s">
        <v>275</v>
      </c>
    </row>
    <row r="7" spans="1:22" ht="33.950000000000003" customHeight="1" x14ac:dyDescent="0.2">
      <c r="A7" s="13" t="s">
        <v>10</v>
      </c>
      <c r="B7" s="86" t="s">
        <v>277</v>
      </c>
      <c r="C7" s="15" t="s">
        <v>11</v>
      </c>
      <c r="D7" s="16" t="s">
        <v>12</v>
      </c>
      <c r="E7" s="44">
        <v>295401</v>
      </c>
      <c r="F7" s="45">
        <v>40431</v>
      </c>
      <c r="G7" s="76">
        <f>E7*0.216474616008</f>
        <v>63946.818043379208</v>
      </c>
      <c r="H7" s="17">
        <f>F7*2.59018900661</f>
        <v>104723.93172624892</v>
      </c>
      <c r="I7" s="51">
        <f>G7+H7</f>
        <v>168670.74976962814</v>
      </c>
      <c r="J7" s="52">
        <v>74</v>
      </c>
      <c r="K7" s="53">
        <f>E7*0.013913479</f>
        <v>4110.055610079</v>
      </c>
      <c r="L7" s="84">
        <v>63525</v>
      </c>
      <c r="M7" s="18">
        <f>ROUND(L7/3,0)</f>
        <v>21175</v>
      </c>
      <c r="N7" s="63">
        <f>L7-I7</f>
        <v>-105145.74976962814</v>
      </c>
      <c r="O7" s="19"/>
      <c r="Q7" s="70">
        <v>52146</v>
      </c>
      <c r="R7" s="20">
        <f>L7-Q7</f>
        <v>11379</v>
      </c>
      <c r="S7" s="69">
        <f>L7/0.7</f>
        <v>90750</v>
      </c>
      <c r="T7" s="69">
        <f>S7-L7</f>
        <v>27225</v>
      </c>
      <c r="U7" s="69"/>
      <c r="V7">
        <f>L7/Q7*100</f>
        <v>121.82142446208721</v>
      </c>
    </row>
    <row r="8" spans="1:22" ht="33.950000000000003" customHeight="1" x14ac:dyDescent="0.2">
      <c r="A8" s="13" t="s">
        <v>13</v>
      </c>
      <c r="B8" s="14" t="s">
        <v>278</v>
      </c>
      <c r="C8" s="15" t="s">
        <v>14</v>
      </c>
      <c r="D8" s="16" t="s">
        <v>15</v>
      </c>
      <c r="E8" s="44">
        <v>62716</v>
      </c>
      <c r="F8" s="45">
        <v>9531</v>
      </c>
      <c r="G8" s="76">
        <f t="shared" ref="G8:G71" si="0">E8*0.216474616008</f>
        <v>13576.422017557728</v>
      </c>
      <c r="H8" s="17">
        <f t="shared" ref="H8:H71" si="1">F8*2.59018900661</f>
        <v>24687.09142199991</v>
      </c>
      <c r="I8" s="51">
        <f t="shared" ref="I8:I71" si="2">G8+H8</f>
        <v>38263.513439557639</v>
      </c>
      <c r="J8" s="52">
        <f t="shared" ref="J8:J71" si="3">E8*0.225099826</f>
        <v>14117.360687416</v>
      </c>
      <c r="K8" s="53">
        <f t="shared" ref="K8:K71" si="4">E8*0.013913479</f>
        <v>872.59774896399995</v>
      </c>
      <c r="L8" s="84">
        <v>40000</v>
      </c>
      <c r="M8" s="18">
        <f t="shared" ref="M8:M71" si="5">ROUND(L8/3,0)</f>
        <v>13333</v>
      </c>
      <c r="N8" s="63">
        <f t="shared" ref="N8:N71" si="6">L8-I8</f>
        <v>1736.4865604423612</v>
      </c>
      <c r="O8" s="19"/>
      <c r="Q8" s="70">
        <v>31000</v>
      </c>
      <c r="R8" s="20">
        <f t="shared" ref="R8:R71" si="7">L8-Q8</f>
        <v>9000</v>
      </c>
      <c r="S8" s="69">
        <f t="shared" ref="S8:S71" si="8">L8/0.7</f>
        <v>57142.857142857145</v>
      </c>
      <c r="T8" s="69">
        <f t="shared" ref="T8:T71" si="9">S8-L8</f>
        <v>17142.857142857145</v>
      </c>
      <c r="U8" s="69"/>
      <c r="V8">
        <f t="shared" ref="V8:V71" si="10">L8/Q8*100</f>
        <v>129.03225806451613</v>
      </c>
    </row>
    <row r="9" spans="1:22" ht="33.75" customHeight="1" x14ac:dyDescent="0.2">
      <c r="A9" s="13" t="s">
        <v>16</v>
      </c>
      <c r="B9" s="14" t="s">
        <v>279</v>
      </c>
      <c r="C9" s="15" t="s">
        <v>17</v>
      </c>
      <c r="D9" s="16" t="s">
        <v>18</v>
      </c>
      <c r="E9" s="44">
        <v>69239</v>
      </c>
      <c r="F9" s="45">
        <v>11487</v>
      </c>
      <c r="G9" s="76">
        <f t="shared" si="0"/>
        <v>14988.485937777912</v>
      </c>
      <c r="H9" s="17">
        <f t="shared" si="1"/>
        <v>29753.501118929071</v>
      </c>
      <c r="I9" s="51">
        <f t="shared" si="2"/>
        <v>44741.987056706981</v>
      </c>
      <c r="J9" s="52">
        <f t="shared" si="3"/>
        <v>15585.686852414001</v>
      </c>
      <c r="K9" s="53">
        <f t="shared" si="4"/>
        <v>963.3553724809999</v>
      </c>
      <c r="L9" s="84">
        <v>46000</v>
      </c>
      <c r="M9" s="18">
        <f t="shared" si="5"/>
        <v>15333</v>
      </c>
      <c r="N9" s="63">
        <f t="shared" si="6"/>
        <v>1258.0129432930189</v>
      </c>
      <c r="O9" s="19"/>
      <c r="Q9" s="70">
        <v>36000</v>
      </c>
      <c r="R9" s="20">
        <f t="shared" si="7"/>
        <v>10000</v>
      </c>
      <c r="S9" s="69">
        <f t="shared" si="8"/>
        <v>65714.285714285725</v>
      </c>
      <c r="T9" s="69">
        <f t="shared" si="9"/>
        <v>19714.285714285725</v>
      </c>
      <c r="U9" s="69"/>
      <c r="V9">
        <f t="shared" si="10"/>
        <v>127.77777777777777</v>
      </c>
    </row>
    <row r="10" spans="1:22" ht="33.950000000000003" customHeight="1" x14ac:dyDescent="0.2">
      <c r="A10" s="22" t="s">
        <v>19</v>
      </c>
      <c r="B10" s="14" t="s">
        <v>280</v>
      </c>
      <c r="C10" s="15" t="s">
        <v>20</v>
      </c>
      <c r="D10" s="16" t="s">
        <v>21</v>
      </c>
      <c r="E10" s="44">
        <v>30616</v>
      </c>
      <c r="F10" s="45">
        <v>4533</v>
      </c>
      <c r="G10" s="76">
        <f t="shared" si="0"/>
        <v>6627.5868437009276</v>
      </c>
      <c r="H10" s="17">
        <f t="shared" si="1"/>
        <v>11741.326766963131</v>
      </c>
      <c r="I10" s="51">
        <f t="shared" si="2"/>
        <v>18368.913610664058</v>
      </c>
      <c r="J10" s="52">
        <f t="shared" si="3"/>
        <v>6891.6562728159997</v>
      </c>
      <c r="K10" s="53">
        <f t="shared" si="4"/>
        <v>425.97507306399996</v>
      </c>
      <c r="L10" s="84">
        <v>19300</v>
      </c>
      <c r="M10" s="18">
        <f t="shared" si="5"/>
        <v>6433</v>
      </c>
      <c r="N10" s="63">
        <f t="shared" si="6"/>
        <v>931.08638933594193</v>
      </c>
      <c r="O10" s="19"/>
      <c r="Q10" s="70">
        <v>15500</v>
      </c>
      <c r="R10" s="20">
        <f t="shared" si="7"/>
        <v>3800</v>
      </c>
      <c r="S10" s="69">
        <f t="shared" si="8"/>
        <v>27571.428571428572</v>
      </c>
      <c r="T10" s="69">
        <f t="shared" si="9"/>
        <v>8271.4285714285725</v>
      </c>
      <c r="U10" s="69"/>
      <c r="V10">
        <f t="shared" si="10"/>
        <v>124.51612903225806</v>
      </c>
    </row>
    <row r="11" spans="1:22" ht="33.950000000000003" customHeight="1" x14ac:dyDescent="0.2">
      <c r="A11" s="22" t="s">
        <v>22</v>
      </c>
      <c r="B11" s="14" t="s">
        <v>281</v>
      </c>
      <c r="C11" s="23" t="s">
        <v>23</v>
      </c>
      <c r="D11" s="16" t="s">
        <v>21</v>
      </c>
      <c r="E11" s="44">
        <v>6950</v>
      </c>
      <c r="F11" s="45">
        <v>1423</v>
      </c>
      <c r="G11" s="76">
        <f t="shared" si="0"/>
        <v>1504.4985812555999</v>
      </c>
      <c r="H11" s="17">
        <f t="shared" si="1"/>
        <v>3685.8389564060303</v>
      </c>
      <c r="I11" s="51">
        <f t="shared" si="2"/>
        <v>5190.3375376616304</v>
      </c>
      <c r="J11" s="52">
        <f t="shared" si="3"/>
        <v>1564.4437906999999</v>
      </c>
      <c r="K11" s="53">
        <f t="shared" si="4"/>
        <v>96.698679049999996</v>
      </c>
      <c r="L11" s="84">
        <v>6100</v>
      </c>
      <c r="M11" s="18">
        <f t="shared" si="5"/>
        <v>2033</v>
      </c>
      <c r="N11" s="63">
        <f t="shared" si="6"/>
        <v>909.66246233836955</v>
      </c>
      <c r="O11" s="19"/>
      <c r="Q11" s="70">
        <v>4600</v>
      </c>
      <c r="R11" s="20">
        <f t="shared" si="7"/>
        <v>1500</v>
      </c>
      <c r="S11" s="69">
        <f t="shared" si="8"/>
        <v>8714.2857142857156</v>
      </c>
      <c r="T11" s="69">
        <f t="shared" si="9"/>
        <v>2614.2857142857156</v>
      </c>
      <c r="V11">
        <f t="shared" si="10"/>
        <v>132.60869565217391</v>
      </c>
    </row>
    <row r="12" spans="1:22" ht="33.950000000000003" customHeight="1" x14ac:dyDescent="0.2">
      <c r="A12" s="22" t="s">
        <v>24</v>
      </c>
      <c r="B12" s="14" t="s">
        <v>282</v>
      </c>
      <c r="C12" s="15" t="s">
        <v>25</v>
      </c>
      <c r="D12" s="16" t="s">
        <v>21</v>
      </c>
      <c r="E12" s="44">
        <v>5744</v>
      </c>
      <c r="F12" s="45">
        <v>685</v>
      </c>
      <c r="G12" s="76">
        <f t="shared" si="0"/>
        <v>1243.430194349952</v>
      </c>
      <c r="H12" s="17">
        <f t="shared" si="1"/>
        <v>1774.2794695278501</v>
      </c>
      <c r="I12" s="51">
        <f t="shared" si="2"/>
        <v>3017.7096638778021</v>
      </c>
      <c r="J12" s="52">
        <f t="shared" si="3"/>
        <v>1292.973400544</v>
      </c>
      <c r="K12" s="53">
        <f t="shared" si="4"/>
        <v>79.919023375999998</v>
      </c>
      <c r="L12" s="84">
        <v>3800</v>
      </c>
      <c r="M12" s="18">
        <f t="shared" si="5"/>
        <v>1267</v>
      </c>
      <c r="N12" s="63">
        <f t="shared" si="6"/>
        <v>782.29033612219791</v>
      </c>
      <c r="O12" s="19"/>
      <c r="Q12" s="70">
        <v>3000</v>
      </c>
      <c r="R12" s="20">
        <f t="shared" si="7"/>
        <v>800</v>
      </c>
      <c r="S12" s="69">
        <f t="shared" si="8"/>
        <v>5428.5714285714294</v>
      </c>
      <c r="T12" s="69">
        <f t="shared" si="9"/>
        <v>1628.5714285714294</v>
      </c>
      <c r="V12">
        <f t="shared" si="10"/>
        <v>126.66666666666666</v>
      </c>
    </row>
    <row r="13" spans="1:22" ht="33.950000000000003" customHeight="1" x14ac:dyDescent="0.2">
      <c r="A13" s="22" t="s">
        <v>26</v>
      </c>
      <c r="B13" s="14" t="s">
        <v>283</v>
      </c>
      <c r="C13" s="15" t="s">
        <v>27</v>
      </c>
      <c r="D13" s="16" t="s">
        <v>21</v>
      </c>
      <c r="E13" s="44">
        <v>5385</v>
      </c>
      <c r="F13" s="45">
        <v>323</v>
      </c>
      <c r="G13" s="76">
        <f t="shared" si="0"/>
        <v>1165.71580720308</v>
      </c>
      <c r="H13" s="17">
        <f t="shared" si="1"/>
        <v>836.63104913503003</v>
      </c>
      <c r="I13" s="51">
        <f t="shared" si="2"/>
        <v>2002.34685633811</v>
      </c>
      <c r="J13" s="52">
        <f t="shared" si="3"/>
        <v>1212.16256301</v>
      </c>
      <c r="K13" s="53">
        <f t="shared" si="4"/>
        <v>74.924084414999996</v>
      </c>
      <c r="L13" s="84">
        <v>2900</v>
      </c>
      <c r="M13" s="18">
        <f t="shared" si="5"/>
        <v>967</v>
      </c>
      <c r="N13" s="63">
        <f t="shared" si="6"/>
        <v>897.65314366189</v>
      </c>
      <c r="O13" s="19"/>
      <c r="Q13" s="70">
        <v>2500</v>
      </c>
      <c r="R13" s="20">
        <f t="shared" si="7"/>
        <v>400</v>
      </c>
      <c r="S13" s="69">
        <f t="shared" si="8"/>
        <v>4142.8571428571431</v>
      </c>
      <c r="T13" s="69">
        <f t="shared" si="9"/>
        <v>1242.8571428571431</v>
      </c>
      <c r="V13">
        <f t="shared" si="10"/>
        <v>115.99999999999999</v>
      </c>
    </row>
    <row r="14" spans="1:22" ht="33.950000000000003" customHeight="1" x14ac:dyDescent="0.2">
      <c r="A14" s="22" t="s">
        <v>28</v>
      </c>
      <c r="B14" s="14" t="s">
        <v>284</v>
      </c>
      <c r="C14" s="15" t="s">
        <v>29</v>
      </c>
      <c r="D14" s="16" t="s">
        <v>21</v>
      </c>
      <c r="E14" s="44">
        <v>2954</v>
      </c>
      <c r="F14" s="45">
        <v>507</v>
      </c>
      <c r="G14" s="76">
        <f t="shared" si="0"/>
        <v>639.46601568763197</v>
      </c>
      <c r="H14" s="17">
        <f t="shared" si="1"/>
        <v>1313.2258263512701</v>
      </c>
      <c r="I14" s="51">
        <f t="shared" si="2"/>
        <v>1952.691842038902</v>
      </c>
      <c r="J14" s="52">
        <f t="shared" si="3"/>
        <v>664.94488600399995</v>
      </c>
      <c r="K14" s="53">
        <f t="shared" si="4"/>
        <v>41.100416965999997</v>
      </c>
      <c r="L14" s="84">
        <v>3000</v>
      </c>
      <c r="M14" s="18">
        <f t="shared" si="5"/>
        <v>1000</v>
      </c>
      <c r="N14" s="63">
        <f t="shared" si="6"/>
        <v>1047.308157961098</v>
      </c>
      <c r="O14" s="19"/>
      <c r="Q14" s="70">
        <v>2500</v>
      </c>
      <c r="R14" s="20">
        <f t="shared" si="7"/>
        <v>500</v>
      </c>
      <c r="S14" s="69">
        <f t="shared" si="8"/>
        <v>4285.7142857142862</v>
      </c>
      <c r="T14" s="69">
        <f t="shared" si="9"/>
        <v>1285.7142857142862</v>
      </c>
      <c r="V14">
        <f t="shared" si="10"/>
        <v>120</v>
      </c>
    </row>
    <row r="15" spans="1:22" ht="33.950000000000003" customHeight="1" x14ac:dyDescent="0.2">
      <c r="A15" s="22" t="s">
        <v>30</v>
      </c>
      <c r="B15" s="14" t="s">
        <v>285</v>
      </c>
      <c r="C15" s="15" t="s">
        <v>31</v>
      </c>
      <c r="D15" s="16" t="s">
        <v>21</v>
      </c>
      <c r="E15" s="44">
        <v>2636</v>
      </c>
      <c r="F15" s="45">
        <v>224</v>
      </c>
      <c r="G15" s="76">
        <f t="shared" si="0"/>
        <v>570.62708779708805</v>
      </c>
      <c r="H15" s="17">
        <f t="shared" si="1"/>
        <v>580.20233748064004</v>
      </c>
      <c r="I15" s="51">
        <f t="shared" si="2"/>
        <v>1150.8294252777282</v>
      </c>
      <c r="J15" s="52">
        <f t="shared" si="3"/>
        <v>593.36314133600001</v>
      </c>
      <c r="K15" s="53">
        <f t="shared" si="4"/>
        <v>36.675930643999997</v>
      </c>
      <c r="L15" s="84">
        <v>2100</v>
      </c>
      <c r="M15" s="18">
        <f t="shared" si="5"/>
        <v>700</v>
      </c>
      <c r="N15" s="63">
        <f t="shared" si="6"/>
        <v>949.17057472227179</v>
      </c>
      <c r="O15" s="19"/>
      <c r="Q15" s="70">
        <v>2000</v>
      </c>
      <c r="R15" s="20">
        <f t="shared" si="7"/>
        <v>100</v>
      </c>
      <c r="S15" s="69">
        <f t="shared" si="8"/>
        <v>3000</v>
      </c>
      <c r="T15" s="69">
        <f t="shared" si="9"/>
        <v>900</v>
      </c>
      <c r="V15">
        <f t="shared" si="10"/>
        <v>105</v>
      </c>
    </row>
    <row r="16" spans="1:22" ht="33.950000000000003" customHeight="1" x14ac:dyDescent="0.2">
      <c r="A16" s="22" t="s">
        <v>32</v>
      </c>
      <c r="B16" s="14" t="s">
        <v>286</v>
      </c>
      <c r="C16" s="15" t="s">
        <v>33</v>
      </c>
      <c r="D16" s="16" t="s">
        <v>21</v>
      </c>
      <c r="E16" s="44">
        <v>5253</v>
      </c>
      <c r="F16" s="45">
        <v>534</v>
      </c>
      <c r="G16" s="76">
        <f t="shared" si="0"/>
        <v>1137.141157890024</v>
      </c>
      <c r="H16" s="17">
        <f t="shared" si="1"/>
        <v>1383.1609295297401</v>
      </c>
      <c r="I16" s="51">
        <f t="shared" si="2"/>
        <v>2520.3020874197641</v>
      </c>
      <c r="J16" s="52">
        <f t="shared" si="3"/>
        <v>1182.449385978</v>
      </c>
      <c r="K16" s="53">
        <f t="shared" si="4"/>
        <v>73.087505186999991</v>
      </c>
      <c r="L16" s="84">
        <v>3500</v>
      </c>
      <c r="M16" s="18">
        <f t="shared" si="5"/>
        <v>1167</v>
      </c>
      <c r="N16" s="63">
        <f t="shared" si="6"/>
        <v>979.69791258023588</v>
      </c>
      <c r="O16" s="19"/>
      <c r="Q16" s="70">
        <v>3000</v>
      </c>
      <c r="R16" s="20">
        <f t="shared" si="7"/>
        <v>500</v>
      </c>
      <c r="S16" s="69">
        <f t="shared" si="8"/>
        <v>5000</v>
      </c>
      <c r="T16" s="69">
        <f t="shared" si="9"/>
        <v>1500</v>
      </c>
      <c r="V16">
        <f t="shared" si="10"/>
        <v>116.66666666666667</v>
      </c>
    </row>
    <row r="17" spans="1:22" ht="33.950000000000003" customHeight="1" x14ac:dyDescent="0.2">
      <c r="A17" s="22" t="s">
        <v>34</v>
      </c>
      <c r="B17" s="14" t="s">
        <v>287</v>
      </c>
      <c r="C17" s="15" t="s">
        <v>35</v>
      </c>
      <c r="D17" s="16" t="s">
        <v>12</v>
      </c>
      <c r="E17" s="44">
        <v>14547</v>
      </c>
      <c r="F17" s="45">
        <v>948</v>
      </c>
      <c r="G17" s="76">
        <f t="shared" si="0"/>
        <v>3149.0562390683758</v>
      </c>
      <c r="H17" s="17">
        <f t="shared" si="1"/>
        <v>2455.4991782662801</v>
      </c>
      <c r="I17" s="51">
        <f t="shared" si="2"/>
        <v>5604.5554173346554</v>
      </c>
      <c r="J17" s="52">
        <f t="shared" si="3"/>
        <v>3274.527168822</v>
      </c>
      <c r="K17" s="53">
        <f t="shared" si="4"/>
        <v>202.39937901299999</v>
      </c>
      <c r="L17" s="84">
        <v>6500</v>
      </c>
      <c r="M17" s="18">
        <f t="shared" si="5"/>
        <v>2167</v>
      </c>
      <c r="N17" s="63">
        <f t="shared" si="6"/>
        <v>895.44458266534457</v>
      </c>
      <c r="O17" s="43"/>
      <c r="P17" s="41"/>
      <c r="Q17" s="70">
        <v>5000</v>
      </c>
      <c r="R17" s="20">
        <f t="shared" si="7"/>
        <v>1500</v>
      </c>
      <c r="S17" s="69">
        <f t="shared" si="8"/>
        <v>9285.7142857142862</v>
      </c>
      <c r="T17" s="69">
        <f t="shared" si="9"/>
        <v>2785.7142857142862</v>
      </c>
      <c r="V17">
        <f t="shared" si="10"/>
        <v>130</v>
      </c>
    </row>
    <row r="18" spans="1:22" ht="33.950000000000003" customHeight="1" x14ac:dyDescent="0.2">
      <c r="A18" s="22" t="s">
        <v>36</v>
      </c>
      <c r="B18" s="14" t="s">
        <v>288</v>
      </c>
      <c r="C18" s="15" t="s">
        <v>37</v>
      </c>
      <c r="D18" s="16" t="s">
        <v>12</v>
      </c>
      <c r="E18" s="44">
        <v>11729</v>
      </c>
      <c r="F18" s="45">
        <v>1336</v>
      </c>
      <c r="G18" s="76">
        <f t="shared" si="0"/>
        <v>2539.0307711578321</v>
      </c>
      <c r="H18" s="17">
        <f t="shared" si="1"/>
        <v>3460.4925128309601</v>
      </c>
      <c r="I18" s="51">
        <f t="shared" si="2"/>
        <v>5999.5232839887922</v>
      </c>
      <c r="J18" s="52">
        <f t="shared" si="3"/>
        <v>2640.1958591540001</v>
      </c>
      <c r="K18" s="53">
        <f t="shared" si="4"/>
        <v>163.19119519099999</v>
      </c>
      <c r="L18" s="84">
        <v>7000</v>
      </c>
      <c r="M18" s="18">
        <f t="shared" si="5"/>
        <v>2333</v>
      </c>
      <c r="N18" s="63">
        <f t="shared" si="6"/>
        <v>1000.4767160112078</v>
      </c>
      <c r="O18" s="43"/>
      <c r="P18" s="41"/>
      <c r="Q18" s="70">
        <v>5600</v>
      </c>
      <c r="R18" s="20">
        <f t="shared" si="7"/>
        <v>1400</v>
      </c>
      <c r="S18" s="69">
        <f t="shared" si="8"/>
        <v>10000</v>
      </c>
      <c r="T18" s="69">
        <f t="shared" si="9"/>
        <v>3000</v>
      </c>
      <c r="V18">
        <f t="shared" si="10"/>
        <v>125</v>
      </c>
    </row>
    <row r="19" spans="1:22" ht="33.950000000000003" customHeight="1" x14ac:dyDescent="0.2">
      <c r="A19" s="22" t="s">
        <v>38</v>
      </c>
      <c r="B19" s="24" t="s">
        <v>289</v>
      </c>
      <c r="C19" s="15" t="s">
        <v>39</v>
      </c>
      <c r="D19" s="16" t="s">
        <v>12</v>
      </c>
      <c r="E19" s="44">
        <v>8733</v>
      </c>
      <c r="F19" s="45">
        <v>243</v>
      </c>
      <c r="G19" s="76">
        <f t="shared" si="0"/>
        <v>1890.4728215978639</v>
      </c>
      <c r="H19" s="17">
        <f t="shared" si="1"/>
        <v>629.41592860623007</v>
      </c>
      <c r="I19" s="51">
        <f t="shared" si="2"/>
        <v>2519.8887502040939</v>
      </c>
      <c r="J19" s="52">
        <f t="shared" si="3"/>
        <v>1965.7967804580001</v>
      </c>
      <c r="K19" s="53">
        <f t="shared" si="4"/>
        <v>121.50641210699999</v>
      </c>
      <c r="L19" s="84">
        <v>2300</v>
      </c>
      <c r="M19" s="18">
        <f t="shared" si="5"/>
        <v>767</v>
      </c>
      <c r="N19" s="63">
        <f t="shared" si="6"/>
        <v>-219.88875020409387</v>
      </c>
      <c r="O19" s="43"/>
      <c r="P19" s="41"/>
      <c r="Q19" s="70">
        <v>2000</v>
      </c>
      <c r="R19" s="20">
        <f t="shared" si="7"/>
        <v>300</v>
      </c>
      <c r="S19" s="69">
        <f t="shared" si="8"/>
        <v>3285.7142857142858</v>
      </c>
      <c r="T19" s="69">
        <f t="shared" si="9"/>
        <v>985.71428571428578</v>
      </c>
      <c r="V19">
        <f t="shared" si="10"/>
        <v>114.99999999999999</v>
      </c>
    </row>
    <row r="20" spans="1:22" ht="33.950000000000003" customHeight="1" x14ac:dyDescent="0.2">
      <c r="A20" s="22" t="s">
        <v>40</v>
      </c>
      <c r="B20" s="24" t="s">
        <v>290</v>
      </c>
      <c r="C20" s="15" t="s">
        <v>41</v>
      </c>
      <c r="D20" s="16" t="s">
        <v>12</v>
      </c>
      <c r="E20" s="44">
        <v>5522</v>
      </c>
      <c r="F20" s="45">
        <v>600</v>
      </c>
      <c r="G20" s="76">
        <f t="shared" si="0"/>
        <v>1195.372829596176</v>
      </c>
      <c r="H20" s="17">
        <f t="shared" si="1"/>
        <v>1554.1134039660001</v>
      </c>
      <c r="I20" s="51">
        <f t="shared" si="2"/>
        <v>2749.486233562176</v>
      </c>
      <c r="J20" s="52">
        <f t="shared" si="3"/>
        <v>1243.0012391719999</v>
      </c>
      <c r="K20" s="53">
        <f t="shared" si="4"/>
        <v>76.830231037999994</v>
      </c>
      <c r="L20" s="84">
        <v>4000</v>
      </c>
      <c r="M20" s="18">
        <f t="shared" si="5"/>
        <v>1333</v>
      </c>
      <c r="N20" s="63">
        <f t="shared" si="6"/>
        <v>1250.513766437824</v>
      </c>
      <c r="O20" s="43"/>
      <c r="P20" s="41"/>
      <c r="Q20" s="70">
        <v>3700</v>
      </c>
      <c r="R20" s="20">
        <f t="shared" si="7"/>
        <v>300</v>
      </c>
      <c r="S20" s="69">
        <f t="shared" si="8"/>
        <v>5714.2857142857147</v>
      </c>
      <c r="T20" s="69">
        <f t="shared" si="9"/>
        <v>1714.2857142857147</v>
      </c>
      <c r="V20">
        <f t="shared" si="10"/>
        <v>108.10810810810811</v>
      </c>
    </row>
    <row r="21" spans="1:22" ht="33.950000000000003" customHeight="1" x14ac:dyDescent="0.2">
      <c r="A21" s="22" t="s">
        <v>42</v>
      </c>
      <c r="B21" s="24" t="s">
        <v>291</v>
      </c>
      <c r="C21" s="15" t="s">
        <v>43</v>
      </c>
      <c r="D21" s="16" t="s">
        <v>12</v>
      </c>
      <c r="E21" s="44">
        <v>15404</v>
      </c>
      <c r="F21" s="45">
        <v>1301</v>
      </c>
      <c r="G21" s="76">
        <f t="shared" si="0"/>
        <v>3334.5749849872318</v>
      </c>
      <c r="H21" s="17">
        <f t="shared" si="1"/>
        <v>3369.8358975996102</v>
      </c>
      <c r="I21" s="51">
        <f t="shared" si="2"/>
        <v>6704.4108825868425</v>
      </c>
      <c r="J21" s="52">
        <f t="shared" si="3"/>
        <v>3467.4377197039998</v>
      </c>
      <c r="K21" s="53">
        <f t="shared" si="4"/>
        <v>214.323230516</v>
      </c>
      <c r="L21" s="84">
        <v>7500</v>
      </c>
      <c r="M21" s="18">
        <f t="shared" si="5"/>
        <v>2500</v>
      </c>
      <c r="N21" s="63">
        <f t="shared" si="6"/>
        <v>795.58911741315751</v>
      </c>
      <c r="O21" s="43"/>
      <c r="P21" s="41"/>
      <c r="Q21" s="70">
        <v>5500</v>
      </c>
      <c r="R21" s="20">
        <f t="shared" si="7"/>
        <v>2000</v>
      </c>
      <c r="S21" s="69">
        <f t="shared" si="8"/>
        <v>10714.285714285716</v>
      </c>
      <c r="T21" s="69">
        <f t="shared" si="9"/>
        <v>3214.2857142857156</v>
      </c>
      <c r="V21">
        <f t="shared" si="10"/>
        <v>136.36363636363635</v>
      </c>
    </row>
    <row r="22" spans="1:22" ht="33.950000000000003" customHeight="1" x14ac:dyDescent="0.2">
      <c r="A22" s="22" t="s">
        <v>44</v>
      </c>
      <c r="B22" s="14" t="s">
        <v>292</v>
      </c>
      <c r="C22" s="15" t="s">
        <v>45</v>
      </c>
      <c r="D22" s="16" t="s">
        <v>12</v>
      </c>
      <c r="E22" s="44">
        <v>22450</v>
      </c>
      <c r="F22" s="45">
        <v>3755</v>
      </c>
      <c r="G22" s="76">
        <f t="shared" si="0"/>
        <v>4859.8551293795999</v>
      </c>
      <c r="H22" s="17">
        <f t="shared" si="1"/>
        <v>9726.1597198205509</v>
      </c>
      <c r="I22" s="51">
        <f t="shared" si="2"/>
        <v>14586.01484920015</v>
      </c>
      <c r="J22" s="52">
        <f t="shared" si="3"/>
        <v>5053.4910937000004</v>
      </c>
      <c r="K22" s="53">
        <f t="shared" si="4"/>
        <v>312.35760354999996</v>
      </c>
      <c r="L22" s="84">
        <v>15500</v>
      </c>
      <c r="M22" s="18">
        <f t="shared" si="5"/>
        <v>5167</v>
      </c>
      <c r="N22" s="63">
        <f t="shared" si="6"/>
        <v>913.98515079985009</v>
      </c>
      <c r="O22" s="43"/>
      <c r="P22" s="41"/>
      <c r="Q22" s="70">
        <v>13000</v>
      </c>
      <c r="R22" s="20">
        <f t="shared" si="7"/>
        <v>2500</v>
      </c>
      <c r="S22" s="69">
        <f t="shared" si="8"/>
        <v>22142.857142857145</v>
      </c>
      <c r="T22" s="69">
        <f t="shared" si="9"/>
        <v>6642.8571428571449</v>
      </c>
      <c r="V22">
        <f t="shared" si="10"/>
        <v>119.23076923076923</v>
      </c>
    </row>
    <row r="23" spans="1:22" ht="33.950000000000003" customHeight="1" x14ac:dyDescent="0.2">
      <c r="A23" s="22" t="s">
        <v>46</v>
      </c>
      <c r="B23" s="14" t="s">
        <v>293</v>
      </c>
      <c r="C23" s="15" t="s">
        <v>47</v>
      </c>
      <c r="D23" s="16" t="s">
        <v>12</v>
      </c>
      <c r="E23" s="44">
        <v>6985</v>
      </c>
      <c r="F23" s="45">
        <v>783</v>
      </c>
      <c r="G23" s="76">
        <f t="shared" si="0"/>
        <v>1512.07519281588</v>
      </c>
      <c r="H23" s="17">
        <f t="shared" si="1"/>
        <v>2028.1179921756302</v>
      </c>
      <c r="I23" s="51">
        <f t="shared" si="2"/>
        <v>3540.19318499151</v>
      </c>
      <c r="J23" s="52">
        <f t="shared" si="3"/>
        <v>1572.32228461</v>
      </c>
      <c r="K23" s="53">
        <f t="shared" si="4"/>
        <v>97.185650815000002</v>
      </c>
      <c r="L23" s="84">
        <v>4000</v>
      </c>
      <c r="M23" s="18">
        <f t="shared" si="5"/>
        <v>1333</v>
      </c>
      <c r="N23" s="63">
        <f t="shared" si="6"/>
        <v>459.80681500849005</v>
      </c>
      <c r="O23" s="43"/>
      <c r="P23" s="41"/>
      <c r="Q23" s="70">
        <v>3000</v>
      </c>
      <c r="R23" s="20">
        <f t="shared" si="7"/>
        <v>1000</v>
      </c>
      <c r="S23" s="69">
        <f t="shared" si="8"/>
        <v>5714.2857142857147</v>
      </c>
      <c r="T23" s="69">
        <f t="shared" si="9"/>
        <v>1714.2857142857147</v>
      </c>
      <c r="V23">
        <f t="shared" si="10"/>
        <v>133.33333333333331</v>
      </c>
    </row>
    <row r="24" spans="1:22" ht="33.950000000000003" customHeight="1" x14ac:dyDescent="0.2">
      <c r="A24" s="22" t="s">
        <v>48</v>
      </c>
      <c r="B24" s="14" t="s">
        <v>294</v>
      </c>
      <c r="C24" s="15" t="s">
        <v>49</v>
      </c>
      <c r="D24" s="16" t="s">
        <v>12</v>
      </c>
      <c r="E24" s="44">
        <v>3619</v>
      </c>
      <c r="F24" s="45">
        <v>483</v>
      </c>
      <c r="G24" s="76">
        <f t="shared" si="0"/>
        <v>783.42163533295195</v>
      </c>
      <c r="H24" s="17">
        <f t="shared" si="1"/>
        <v>1251.0612901926302</v>
      </c>
      <c r="I24" s="51">
        <f t="shared" si="2"/>
        <v>2034.4829255255822</v>
      </c>
      <c r="J24" s="52">
        <f t="shared" si="3"/>
        <v>814.63627029400004</v>
      </c>
      <c r="K24" s="53">
        <f t="shared" si="4"/>
        <v>50.352880501000001</v>
      </c>
      <c r="L24" s="84">
        <v>3500</v>
      </c>
      <c r="M24" s="18">
        <f t="shared" si="5"/>
        <v>1167</v>
      </c>
      <c r="N24" s="63">
        <f t="shared" si="6"/>
        <v>1465.5170744744178</v>
      </c>
      <c r="O24" s="43"/>
      <c r="P24" s="41"/>
      <c r="Q24" s="70">
        <v>2600</v>
      </c>
      <c r="R24" s="20">
        <f t="shared" si="7"/>
        <v>900</v>
      </c>
      <c r="S24" s="69">
        <f t="shared" si="8"/>
        <v>5000</v>
      </c>
      <c r="T24" s="69">
        <f t="shared" si="9"/>
        <v>1500</v>
      </c>
      <c r="V24">
        <f t="shared" si="10"/>
        <v>134.61538461538461</v>
      </c>
    </row>
    <row r="25" spans="1:22" ht="33.950000000000003" customHeight="1" x14ac:dyDescent="0.2">
      <c r="A25" s="22" t="s">
        <v>50</v>
      </c>
      <c r="B25" s="14" t="s">
        <v>295</v>
      </c>
      <c r="C25" s="15" t="s">
        <v>51</v>
      </c>
      <c r="D25" s="16" t="s">
        <v>12</v>
      </c>
      <c r="E25" s="44">
        <v>14432</v>
      </c>
      <c r="F25" s="45">
        <v>1210</v>
      </c>
      <c r="G25" s="76">
        <f t="shared" si="0"/>
        <v>3124.161658227456</v>
      </c>
      <c r="H25" s="17">
        <f t="shared" si="1"/>
        <v>3134.1286979981001</v>
      </c>
      <c r="I25" s="51">
        <f t="shared" si="2"/>
        <v>6258.290356225556</v>
      </c>
      <c r="J25" s="52">
        <f t="shared" si="3"/>
        <v>3248.6406888320003</v>
      </c>
      <c r="K25" s="53">
        <f t="shared" si="4"/>
        <v>200.79932892799999</v>
      </c>
      <c r="L25" s="84">
        <v>7300</v>
      </c>
      <c r="M25" s="18">
        <f t="shared" si="5"/>
        <v>2433</v>
      </c>
      <c r="N25" s="63">
        <f t="shared" si="6"/>
        <v>1041.709643774444</v>
      </c>
      <c r="O25" s="43"/>
      <c r="P25" s="41"/>
      <c r="Q25" s="70">
        <v>5300</v>
      </c>
      <c r="R25" s="20">
        <f t="shared" si="7"/>
        <v>2000</v>
      </c>
      <c r="S25" s="69">
        <f t="shared" si="8"/>
        <v>10428.571428571429</v>
      </c>
      <c r="T25" s="69">
        <f t="shared" si="9"/>
        <v>3128.5714285714294</v>
      </c>
      <c r="V25">
        <f t="shared" si="10"/>
        <v>137.73584905660377</v>
      </c>
    </row>
    <row r="26" spans="1:22" ht="33.950000000000003" customHeight="1" x14ac:dyDescent="0.2">
      <c r="A26" s="22" t="s">
        <v>52</v>
      </c>
      <c r="B26" s="24" t="s">
        <v>296</v>
      </c>
      <c r="C26" s="15" t="s">
        <v>53</v>
      </c>
      <c r="D26" s="16" t="s">
        <v>12</v>
      </c>
      <c r="E26" s="44">
        <v>2042</v>
      </c>
      <c r="F26" s="45">
        <v>227</v>
      </c>
      <c r="G26" s="76">
        <f t="shared" si="0"/>
        <v>442.04116588833597</v>
      </c>
      <c r="H26" s="17">
        <f t="shared" si="1"/>
        <v>587.97290450047001</v>
      </c>
      <c r="I26" s="51">
        <f t="shared" si="2"/>
        <v>1030.014070388806</v>
      </c>
      <c r="J26" s="52">
        <f t="shared" si="3"/>
        <v>459.65384469200001</v>
      </c>
      <c r="K26" s="53">
        <f t="shared" si="4"/>
        <v>28.411324118</v>
      </c>
      <c r="L26" s="84">
        <v>2200</v>
      </c>
      <c r="M26" s="18">
        <f t="shared" si="5"/>
        <v>733</v>
      </c>
      <c r="N26" s="63">
        <f t="shared" si="6"/>
        <v>1169.985929611194</v>
      </c>
      <c r="O26" s="43"/>
      <c r="P26" s="41"/>
      <c r="Q26" s="70">
        <v>1800</v>
      </c>
      <c r="R26" s="20">
        <f t="shared" si="7"/>
        <v>400</v>
      </c>
      <c r="S26" s="69">
        <f t="shared" si="8"/>
        <v>3142.8571428571431</v>
      </c>
      <c r="T26" s="69">
        <f t="shared" si="9"/>
        <v>942.85714285714312</v>
      </c>
      <c r="V26">
        <f t="shared" si="10"/>
        <v>122.22222222222223</v>
      </c>
    </row>
    <row r="27" spans="1:22" ht="33.950000000000003" customHeight="1" x14ac:dyDescent="0.2">
      <c r="A27" s="22" t="s">
        <v>54</v>
      </c>
      <c r="B27" s="24" t="s">
        <v>297</v>
      </c>
      <c r="C27" s="15" t="s">
        <v>55</v>
      </c>
      <c r="D27" s="16" t="s">
        <v>12</v>
      </c>
      <c r="E27" s="44">
        <v>5980</v>
      </c>
      <c r="F27" s="45">
        <v>362</v>
      </c>
      <c r="G27" s="76">
        <f t="shared" si="0"/>
        <v>1294.51820372784</v>
      </c>
      <c r="H27" s="17">
        <f t="shared" si="1"/>
        <v>937.64842039282007</v>
      </c>
      <c r="I27" s="51">
        <f t="shared" si="2"/>
        <v>2232.1666241206603</v>
      </c>
      <c r="J27" s="52">
        <f t="shared" si="3"/>
        <v>1346.0969594800001</v>
      </c>
      <c r="K27" s="53">
        <f t="shared" si="4"/>
        <v>83.20260442</v>
      </c>
      <c r="L27" s="84">
        <v>3500</v>
      </c>
      <c r="M27" s="18">
        <f t="shared" si="5"/>
        <v>1167</v>
      </c>
      <c r="N27" s="63">
        <f t="shared" si="6"/>
        <v>1267.8333758793397</v>
      </c>
      <c r="O27" s="43"/>
      <c r="P27" s="41"/>
      <c r="Q27" s="70">
        <v>2800</v>
      </c>
      <c r="R27" s="20">
        <f t="shared" si="7"/>
        <v>700</v>
      </c>
      <c r="S27" s="69">
        <f t="shared" si="8"/>
        <v>5000</v>
      </c>
      <c r="T27" s="69">
        <f t="shared" si="9"/>
        <v>1500</v>
      </c>
      <c r="V27">
        <f t="shared" si="10"/>
        <v>125</v>
      </c>
    </row>
    <row r="28" spans="1:22" ht="33.950000000000003" customHeight="1" x14ac:dyDescent="0.2">
      <c r="A28" s="22" t="s">
        <v>56</v>
      </c>
      <c r="B28" s="24" t="s">
        <v>298</v>
      </c>
      <c r="C28" s="15" t="s">
        <v>57</v>
      </c>
      <c r="D28" s="16" t="s">
        <v>12</v>
      </c>
      <c r="E28" s="44">
        <v>6407</v>
      </c>
      <c r="F28" s="45">
        <v>560</v>
      </c>
      <c r="G28" s="76">
        <f t="shared" si="0"/>
        <v>1386.952864763256</v>
      </c>
      <c r="H28" s="17">
        <f t="shared" si="1"/>
        <v>1450.5058437016</v>
      </c>
      <c r="I28" s="51">
        <f t="shared" si="2"/>
        <v>2837.458708464856</v>
      </c>
      <c r="J28" s="52">
        <f t="shared" si="3"/>
        <v>1442.2145851820001</v>
      </c>
      <c r="K28" s="53">
        <f t="shared" si="4"/>
        <v>89.143659952999997</v>
      </c>
      <c r="L28" s="84">
        <v>4200</v>
      </c>
      <c r="M28" s="18">
        <f t="shared" si="5"/>
        <v>1400</v>
      </c>
      <c r="N28" s="63">
        <f t="shared" si="6"/>
        <v>1362.541291535144</v>
      </c>
      <c r="O28" s="43"/>
      <c r="P28" s="41"/>
      <c r="Q28" s="70">
        <v>3500</v>
      </c>
      <c r="R28" s="20">
        <f t="shared" si="7"/>
        <v>700</v>
      </c>
      <c r="S28" s="69">
        <f t="shared" si="8"/>
        <v>6000</v>
      </c>
      <c r="T28" s="69">
        <f t="shared" si="9"/>
        <v>1800</v>
      </c>
      <c r="V28">
        <f t="shared" si="10"/>
        <v>120</v>
      </c>
    </row>
    <row r="29" spans="1:22" ht="33.950000000000003" customHeight="1" x14ac:dyDescent="0.2">
      <c r="A29" s="22" t="s">
        <v>58</v>
      </c>
      <c r="B29" s="14" t="s">
        <v>299</v>
      </c>
      <c r="C29" s="15" t="s">
        <v>59</v>
      </c>
      <c r="D29" s="16" t="s">
        <v>12</v>
      </c>
      <c r="E29" s="44">
        <v>15310</v>
      </c>
      <c r="F29" s="45">
        <v>1240</v>
      </c>
      <c r="G29" s="76">
        <f t="shared" si="0"/>
        <v>3314.22637108248</v>
      </c>
      <c r="H29" s="17">
        <f t="shared" si="1"/>
        <v>3211.8343681964002</v>
      </c>
      <c r="I29" s="51">
        <f t="shared" si="2"/>
        <v>6526.0607392788806</v>
      </c>
      <c r="J29" s="52">
        <f t="shared" si="3"/>
        <v>3446.2783360600001</v>
      </c>
      <c r="K29" s="53">
        <f t="shared" si="4"/>
        <v>213.01536349</v>
      </c>
      <c r="L29" s="84">
        <v>7500</v>
      </c>
      <c r="M29" s="18">
        <f t="shared" si="5"/>
        <v>2500</v>
      </c>
      <c r="N29" s="63">
        <f t="shared" si="6"/>
        <v>973.93926072111935</v>
      </c>
      <c r="O29" s="43"/>
      <c r="P29" s="41"/>
      <c r="Q29" s="70">
        <v>5500</v>
      </c>
      <c r="R29" s="20">
        <f t="shared" si="7"/>
        <v>2000</v>
      </c>
      <c r="S29" s="69">
        <f t="shared" si="8"/>
        <v>10714.285714285716</v>
      </c>
      <c r="T29" s="69">
        <f t="shared" si="9"/>
        <v>3214.2857142857156</v>
      </c>
      <c r="V29">
        <f t="shared" si="10"/>
        <v>136.36363636363635</v>
      </c>
    </row>
    <row r="30" spans="1:22" ht="33.950000000000003" customHeight="1" x14ac:dyDescent="0.2">
      <c r="A30" s="22" t="s">
        <v>60</v>
      </c>
      <c r="B30" s="14" t="s">
        <v>300</v>
      </c>
      <c r="C30" s="15" t="s">
        <v>61</v>
      </c>
      <c r="D30" s="16" t="s">
        <v>12</v>
      </c>
      <c r="E30" s="44">
        <v>9179</v>
      </c>
      <c r="F30" s="45">
        <v>967</v>
      </c>
      <c r="G30" s="76">
        <f t="shared" si="0"/>
        <v>1987.0205003374319</v>
      </c>
      <c r="H30" s="17">
        <f t="shared" si="1"/>
        <v>2504.7127693918701</v>
      </c>
      <c r="I30" s="51">
        <f t="shared" si="2"/>
        <v>4491.7332697293023</v>
      </c>
      <c r="J30" s="52">
        <f t="shared" si="3"/>
        <v>2066.1913028540002</v>
      </c>
      <c r="K30" s="53">
        <f t="shared" si="4"/>
        <v>127.71182374099999</v>
      </c>
      <c r="L30" s="84">
        <v>5000</v>
      </c>
      <c r="M30" s="18">
        <f t="shared" si="5"/>
        <v>1667</v>
      </c>
      <c r="N30" s="63">
        <f t="shared" si="6"/>
        <v>508.26673027069774</v>
      </c>
      <c r="O30" s="43"/>
      <c r="P30" s="41"/>
      <c r="Q30" s="70">
        <v>4200</v>
      </c>
      <c r="R30" s="20">
        <f t="shared" si="7"/>
        <v>800</v>
      </c>
      <c r="S30" s="69">
        <f t="shared" si="8"/>
        <v>7142.8571428571431</v>
      </c>
      <c r="T30" s="69">
        <f t="shared" si="9"/>
        <v>2142.8571428571431</v>
      </c>
      <c r="V30">
        <f t="shared" si="10"/>
        <v>119.04761904761905</v>
      </c>
    </row>
    <row r="31" spans="1:22" ht="33.950000000000003" customHeight="1" x14ac:dyDescent="0.2">
      <c r="A31" s="22" t="s">
        <v>62</v>
      </c>
      <c r="B31" s="14" t="s">
        <v>301</v>
      </c>
      <c r="C31" s="15" t="s">
        <v>63</v>
      </c>
      <c r="D31" s="16" t="s">
        <v>12</v>
      </c>
      <c r="E31" s="44">
        <v>2837</v>
      </c>
      <c r="F31" s="45">
        <v>304</v>
      </c>
      <c r="G31" s="76">
        <f t="shared" si="0"/>
        <v>614.13848561469604</v>
      </c>
      <c r="H31" s="17">
        <f t="shared" si="1"/>
        <v>787.41745800944</v>
      </c>
      <c r="I31" s="51">
        <f t="shared" si="2"/>
        <v>1401.555943624136</v>
      </c>
      <c r="J31" s="52">
        <f t="shared" si="3"/>
        <v>638.60820636200003</v>
      </c>
      <c r="K31" s="53">
        <f t="shared" si="4"/>
        <v>39.472539922999999</v>
      </c>
      <c r="L31" s="84">
        <v>2500</v>
      </c>
      <c r="M31" s="18">
        <f t="shared" si="5"/>
        <v>833</v>
      </c>
      <c r="N31" s="63">
        <f t="shared" si="6"/>
        <v>1098.444056375864</v>
      </c>
      <c r="O31" s="43"/>
      <c r="P31" s="41"/>
      <c r="Q31" s="70">
        <v>2000</v>
      </c>
      <c r="R31" s="20">
        <f t="shared" si="7"/>
        <v>500</v>
      </c>
      <c r="S31" s="69">
        <f t="shared" si="8"/>
        <v>3571.4285714285716</v>
      </c>
      <c r="T31" s="69">
        <f t="shared" si="9"/>
        <v>1071.4285714285716</v>
      </c>
      <c r="V31">
        <f t="shared" si="10"/>
        <v>125</v>
      </c>
    </row>
    <row r="32" spans="1:22" ht="33.950000000000003" customHeight="1" x14ac:dyDescent="0.2">
      <c r="A32" s="22" t="s">
        <v>64</v>
      </c>
      <c r="B32" s="14" t="s">
        <v>302</v>
      </c>
      <c r="C32" s="15" t="s">
        <v>65</v>
      </c>
      <c r="D32" s="16" t="s">
        <v>66</v>
      </c>
      <c r="E32" s="44">
        <v>26275</v>
      </c>
      <c r="F32" s="45">
        <v>2302</v>
      </c>
      <c r="G32" s="76">
        <f t="shared" si="0"/>
        <v>5687.8705356102</v>
      </c>
      <c r="H32" s="17">
        <f t="shared" si="1"/>
        <v>5962.61509321622</v>
      </c>
      <c r="I32" s="51">
        <f t="shared" si="2"/>
        <v>11650.48562882642</v>
      </c>
      <c r="J32" s="52">
        <f t="shared" si="3"/>
        <v>5914.49792815</v>
      </c>
      <c r="K32" s="53">
        <f t="shared" si="4"/>
        <v>365.57666072500001</v>
      </c>
      <c r="L32" s="84">
        <v>12500</v>
      </c>
      <c r="M32" s="18">
        <f t="shared" si="5"/>
        <v>4167</v>
      </c>
      <c r="N32" s="63">
        <f t="shared" si="6"/>
        <v>849.51437117358</v>
      </c>
      <c r="O32" s="43"/>
      <c r="P32" s="41"/>
      <c r="Q32" s="70">
        <v>11000</v>
      </c>
      <c r="R32" s="20">
        <f t="shared" si="7"/>
        <v>1500</v>
      </c>
      <c r="S32" s="69">
        <f t="shared" si="8"/>
        <v>17857.142857142859</v>
      </c>
      <c r="T32" s="69">
        <f t="shared" si="9"/>
        <v>5357.1428571428587</v>
      </c>
      <c r="V32">
        <f t="shared" si="10"/>
        <v>113.63636363636364</v>
      </c>
    </row>
    <row r="33" spans="1:22" ht="33.950000000000003" customHeight="1" x14ac:dyDescent="0.2">
      <c r="A33" s="22" t="s">
        <v>67</v>
      </c>
      <c r="B33" s="14" t="s">
        <v>303</v>
      </c>
      <c r="C33" s="25" t="s">
        <v>68</v>
      </c>
      <c r="D33" s="16" t="s">
        <v>66</v>
      </c>
      <c r="E33" s="44">
        <v>7034</v>
      </c>
      <c r="F33" s="45">
        <v>712</v>
      </c>
      <c r="G33" s="76">
        <f t="shared" si="0"/>
        <v>1522.6824490002721</v>
      </c>
      <c r="H33" s="17">
        <f t="shared" si="1"/>
        <v>1844.21457270632</v>
      </c>
      <c r="I33" s="51">
        <f t="shared" si="2"/>
        <v>3366.8970217065921</v>
      </c>
      <c r="J33" s="52">
        <f t="shared" si="3"/>
        <v>1583.3521760840001</v>
      </c>
      <c r="K33" s="53">
        <f t="shared" si="4"/>
        <v>97.867411285999992</v>
      </c>
      <c r="L33" s="84">
        <v>4200</v>
      </c>
      <c r="M33" s="18">
        <f t="shared" si="5"/>
        <v>1400</v>
      </c>
      <c r="N33" s="63">
        <f t="shared" si="6"/>
        <v>833.10297829340789</v>
      </c>
      <c r="O33" s="43"/>
      <c r="P33" s="6"/>
      <c r="Q33" s="70">
        <v>3500</v>
      </c>
      <c r="R33" s="20">
        <f t="shared" si="7"/>
        <v>700</v>
      </c>
      <c r="S33" s="69">
        <f t="shared" si="8"/>
        <v>6000</v>
      </c>
      <c r="T33" s="69">
        <f t="shared" si="9"/>
        <v>1800</v>
      </c>
      <c r="V33">
        <f t="shared" si="10"/>
        <v>120</v>
      </c>
    </row>
    <row r="34" spans="1:22" ht="33.950000000000003" customHeight="1" x14ac:dyDescent="0.2">
      <c r="A34" s="22" t="s">
        <v>69</v>
      </c>
      <c r="B34" s="14" t="s">
        <v>304</v>
      </c>
      <c r="C34" s="15" t="s">
        <v>70</v>
      </c>
      <c r="D34" s="16" t="s">
        <v>66</v>
      </c>
      <c r="E34" s="44">
        <v>4618</v>
      </c>
      <c r="F34" s="45">
        <v>329</v>
      </c>
      <c r="G34" s="76">
        <f t="shared" si="0"/>
        <v>999.67977672494396</v>
      </c>
      <c r="H34" s="17">
        <f t="shared" si="1"/>
        <v>852.17218317469008</v>
      </c>
      <c r="I34" s="51">
        <f t="shared" si="2"/>
        <v>1851.851959899634</v>
      </c>
      <c r="J34" s="52">
        <f t="shared" si="3"/>
        <v>1039.510996468</v>
      </c>
      <c r="K34" s="53">
        <f t="shared" si="4"/>
        <v>64.252446022000001</v>
      </c>
      <c r="L34" s="84">
        <v>2800</v>
      </c>
      <c r="M34" s="18">
        <f t="shared" si="5"/>
        <v>933</v>
      </c>
      <c r="N34" s="63">
        <f t="shared" si="6"/>
        <v>948.14804010036596</v>
      </c>
      <c r="O34" s="43"/>
      <c r="P34" s="6"/>
      <c r="Q34" s="70">
        <v>2400</v>
      </c>
      <c r="R34" s="20">
        <f t="shared" si="7"/>
        <v>400</v>
      </c>
      <c r="S34" s="69">
        <f t="shared" si="8"/>
        <v>4000.0000000000005</v>
      </c>
      <c r="T34" s="69">
        <f t="shared" si="9"/>
        <v>1200.0000000000005</v>
      </c>
      <c r="V34">
        <f t="shared" si="10"/>
        <v>116.66666666666667</v>
      </c>
    </row>
    <row r="35" spans="1:22" ht="33.950000000000003" customHeight="1" x14ac:dyDescent="0.2">
      <c r="A35" s="22" t="s">
        <v>71</v>
      </c>
      <c r="B35" s="14" t="s">
        <v>305</v>
      </c>
      <c r="C35" s="15" t="s">
        <v>72</v>
      </c>
      <c r="D35" s="16" t="s">
        <v>66</v>
      </c>
      <c r="E35" s="44">
        <v>3868</v>
      </c>
      <c r="F35" s="45">
        <v>615</v>
      </c>
      <c r="G35" s="76">
        <f t="shared" si="0"/>
        <v>837.32381471894405</v>
      </c>
      <c r="H35" s="17">
        <f t="shared" si="1"/>
        <v>1592.9662390651501</v>
      </c>
      <c r="I35" s="51">
        <f t="shared" si="2"/>
        <v>2430.2900537840942</v>
      </c>
      <c r="J35" s="52">
        <f t="shared" si="3"/>
        <v>870.68612696800005</v>
      </c>
      <c r="K35" s="53">
        <f t="shared" si="4"/>
        <v>53.817336771999997</v>
      </c>
      <c r="L35" s="84">
        <v>3300</v>
      </c>
      <c r="M35" s="18">
        <f t="shared" si="5"/>
        <v>1100</v>
      </c>
      <c r="N35" s="63">
        <f t="shared" si="6"/>
        <v>869.7099462159058</v>
      </c>
      <c r="O35" s="43"/>
      <c r="P35" s="6"/>
      <c r="Q35" s="70">
        <v>2600</v>
      </c>
      <c r="R35" s="20">
        <f t="shared" si="7"/>
        <v>700</v>
      </c>
      <c r="S35" s="69">
        <f t="shared" si="8"/>
        <v>4714.2857142857147</v>
      </c>
      <c r="T35" s="69">
        <f t="shared" si="9"/>
        <v>1414.2857142857147</v>
      </c>
      <c r="V35">
        <f t="shared" si="10"/>
        <v>126.92307692307692</v>
      </c>
    </row>
    <row r="36" spans="1:22" ht="33.950000000000003" customHeight="1" x14ac:dyDescent="0.2">
      <c r="A36" s="22" t="s">
        <v>73</v>
      </c>
      <c r="B36" s="14" t="s">
        <v>306</v>
      </c>
      <c r="C36" s="15" t="s">
        <v>74</v>
      </c>
      <c r="D36" s="16" t="s">
        <v>66</v>
      </c>
      <c r="E36" s="44">
        <v>6072</v>
      </c>
      <c r="F36" s="45">
        <v>145</v>
      </c>
      <c r="G36" s="76">
        <f t="shared" si="0"/>
        <v>1314.4338684005761</v>
      </c>
      <c r="H36" s="17">
        <f t="shared" si="1"/>
        <v>375.57740595845002</v>
      </c>
      <c r="I36" s="51">
        <f t="shared" si="2"/>
        <v>1690.0112743590262</v>
      </c>
      <c r="J36" s="52">
        <f t="shared" si="3"/>
        <v>1366.806143472</v>
      </c>
      <c r="K36" s="53">
        <f t="shared" si="4"/>
        <v>84.482644487999991</v>
      </c>
      <c r="L36" s="84">
        <v>2600</v>
      </c>
      <c r="M36" s="18">
        <f t="shared" si="5"/>
        <v>867</v>
      </c>
      <c r="N36" s="63">
        <f t="shared" si="6"/>
        <v>909.98872564097383</v>
      </c>
      <c r="O36" s="43"/>
      <c r="P36" s="6"/>
      <c r="Q36" s="70">
        <v>2000</v>
      </c>
      <c r="R36" s="20">
        <f t="shared" si="7"/>
        <v>600</v>
      </c>
      <c r="S36" s="69">
        <f t="shared" si="8"/>
        <v>3714.2857142857147</v>
      </c>
      <c r="T36" s="69">
        <f t="shared" si="9"/>
        <v>1114.2857142857147</v>
      </c>
      <c r="V36">
        <f t="shared" si="10"/>
        <v>130</v>
      </c>
    </row>
    <row r="37" spans="1:22" ht="33.950000000000003" customHeight="1" x14ac:dyDescent="0.2">
      <c r="A37" s="22" t="s">
        <v>75</v>
      </c>
      <c r="B37" s="14" t="s">
        <v>307</v>
      </c>
      <c r="C37" s="15" t="s">
        <v>76</v>
      </c>
      <c r="D37" s="16" t="s">
        <v>66</v>
      </c>
      <c r="E37" s="44">
        <v>2919</v>
      </c>
      <c r="F37" s="45">
        <v>231</v>
      </c>
      <c r="G37" s="76">
        <f t="shared" si="0"/>
        <v>631.88940412735201</v>
      </c>
      <c r="H37" s="17">
        <f t="shared" si="1"/>
        <v>598.33366052691008</v>
      </c>
      <c r="I37" s="51">
        <f t="shared" si="2"/>
        <v>1230.2230646542621</v>
      </c>
      <c r="J37" s="52">
        <f t="shared" si="3"/>
        <v>657.06639209399998</v>
      </c>
      <c r="K37" s="53">
        <f t="shared" si="4"/>
        <v>40.613445200999998</v>
      </c>
      <c r="L37" s="84">
        <v>2100</v>
      </c>
      <c r="M37" s="18">
        <f t="shared" si="5"/>
        <v>700</v>
      </c>
      <c r="N37" s="63">
        <f t="shared" si="6"/>
        <v>869.77693534573791</v>
      </c>
      <c r="O37" s="43"/>
      <c r="P37" s="6"/>
      <c r="Q37" s="70">
        <v>1800</v>
      </c>
      <c r="R37" s="20">
        <f t="shared" si="7"/>
        <v>300</v>
      </c>
      <c r="S37" s="69">
        <f t="shared" si="8"/>
        <v>3000</v>
      </c>
      <c r="T37" s="69">
        <f t="shared" si="9"/>
        <v>900</v>
      </c>
      <c r="V37">
        <f t="shared" si="10"/>
        <v>116.66666666666667</v>
      </c>
    </row>
    <row r="38" spans="1:22" ht="33.950000000000003" customHeight="1" x14ac:dyDescent="0.2">
      <c r="A38" s="22" t="s">
        <v>77</v>
      </c>
      <c r="B38" s="14" t="s">
        <v>308</v>
      </c>
      <c r="C38" s="15" t="s">
        <v>78</v>
      </c>
      <c r="D38" s="16" t="s">
        <v>66</v>
      </c>
      <c r="E38" s="44">
        <v>1973</v>
      </c>
      <c r="F38" s="45">
        <v>230</v>
      </c>
      <c r="G38" s="76">
        <f t="shared" si="0"/>
        <v>427.10441738378398</v>
      </c>
      <c r="H38" s="17">
        <f t="shared" si="1"/>
        <v>595.74347152030009</v>
      </c>
      <c r="I38" s="51">
        <f t="shared" si="2"/>
        <v>1022.8478889040841</v>
      </c>
      <c r="J38" s="52">
        <f t="shared" si="3"/>
        <v>444.12195669800002</v>
      </c>
      <c r="K38" s="53">
        <f t="shared" si="4"/>
        <v>27.451294066999999</v>
      </c>
      <c r="L38" s="84">
        <v>2000</v>
      </c>
      <c r="M38" s="18">
        <f t="shared" si="5"/>
        <v>667</v>
      </c>
      <c r="N38" s="63">
        <f t="shared" si="6"/>
        <v>977.15211109591587</v>
      </c>
      <c r="O38" s="43"/>
      <c r="P38" s="6"/>
      <c r="Q38" s="70">
        <v>1800</v>
      </c>
      <c r="R38" s="20">
        <f t="shared" si="7"/>
        <v>200</v>
      </c>
      <c r="S38" s="69">
        <f t="shared" si="8"/>
        <v>2857.1428571428573</v>
      </c>
      <c r="T38" s="69">
        <f t="shared" si="9"/>
        <v>857.14285714285734</v>
      </c>
      <c r="V38">
        <f t="shared" si="10"/>
        <v>111.11111111111111</v>
      </c>
    </row>
    <row r="39" spans="1:22" ht="33.950000000000003" customHeight="1" x14ac:dyDescent="0.2">
      <c r="A39" s="22" t="s">
        <v>79</v>
      </c>
      <c r="B39" s="14" t="s">
        <v>309</v>
      </c>
      <c r="C39" s="15" t="s">
        <v>80</v>
      </c>
      <c r="D39" s="16" t="s">
        <v>66</v>
      </c>
      <c r="E39" s="44">
        <v>4640</v>
      </c>
      <c r="F39" s="45">
        <v>338</v>
      </c>
      <c r="G39" s="76">
        <f t="shared" si="0"/>
        <v>1004.44221827712</v>
      </c>
      <c r="H39" s="17">
        <f t="shared" si="1"/>
        <v>875.4838842341801</v>
      </c>
      <c r="I39" s="51">
        <f t="shared" si="2"/>
        <v>1879.9261025113001</v>
      </c>
      <c r="J39" s="52">
        <f t="shared" si="3"/>
        <v>1044.46319264</v>
      </c>
      <c r="K39" s="53">
        <f t="shared" si="4"/>
        <v>64.558542559999992</v>
      </c>
      <c r="L39" s="84">
        <v>2800</v>
      </c>
      <c r="M39" s="18">
        <f t="shared" si="5"/>
        <v>933</v>
      </c>
      <c r="N39" s="63">
        <f t="shared" si="6"/>
        <v>920.07389748869991</v>
      </c>
      <c r="O39" s="43"/>
      <c r="P39" s="6"/>
      <c r="Q39" s="70">
        <v>2500</v>
      </c>
      <c r="R39" s="20">
        <f t="shared" si="7"/>
        <v>300</v>
      </c>
      <c r="S39" s="69">
        <f t="shared" si="8"/>
        <v>4000.0000000000005</v>
      </c>
      <c r="T39" s="69">
        <f t="shared" si="9"/>
        <v>1200.0000000000005</v>
      </c>
      <c r="V39">
        <f t="shared" si="10"/>
        <v>112.00000000000001</v>
      </c>
    </row>
    <row r="40" spans="1:22" ht="33.950000000000003" customHeight="1" x14ac:dyDescent="0.2">
      <c r="A40" s="22" t="s">
        <v>81</v>
      </c>
      <c r="B40" s="14" t="s">
        <v>310</v>
      </c>
      <c r="C40" s="15" t="s">
        <v>82</v>
      </c>
      <c r="D40" s="16" t="s">
        <v>83</v>
      </c>
      <c r="E40" s="44">
        <v>22176</v>
      </c>
      <c r="F40" s="45">
        <v>2730</v>
      </c>
      <c r="G40" s="76">
        <f t="shared" si="0"/>
        <v>4800.5410845934075</v>
      </c>
      <c r="H40" s="17">
        <f t="shared" si="1"/>
        <v>7071.2159880453</v>
      </c>
      <c r="I40" s="51">
        <f t="shared" si="2"/>
        <v>11871.757072638708</v>
      </c>
      <c r="J40" s="52">
        <f t="shared" si="3"/>
        <v>4991.8137413760005</v>
      </c>
      <c r="K40" s="53">
        <f t="shared" si="4"/>
        <v>308.545310304</v>
      </c>
      <c r="L40" s="84">
        <v>13000</v>
      </c>
      <c r="M40" s="18">
        <f t="shared" si="5"/>
        <v>4333</v>
      </c>
      <c r="N40" s="63">
        <f t="shared" si="6"/>
        <v>1128.2429273612925</v>
      </c>
      <c r="O40" s="43"/>
      <c r="P40" s="6"/>
      <c r="Q40" s="70">
        <v>10800</v>
      </c>
      <c r="R40" s="20">
        <f t="shared" si="7"/>
        <v>2200</v>
      </c>
      <c r="S40" s="69">
        <f t="shared" si="8"/>
        <v>18571.428571428572</v>
      </c>
      <c r="T40" s="69">
        <f t="shared" si="9"/>
        <v>5571.4285714285725</v>
      </c>
      <c r="V40">
        <f t="shared" si="10"/>
        <v>120.37037037037037</v>
      </c>
    </row>
    <row r="41" spans="1:22" ht="33.950000000000003" customHeight="1" x14ac:dyDescent="0.2">
      <c r="A41" s="22" t="s">
        <v>84</v>
      </c>
      <c r="B41" s="14" t="s">
        <v>311</v>
      </c>
      <c r="C41" s="15" t="s">
        <v>85</v>
      </c>
      <c r="D41" s="16" t="s">
        <v>83</v>
      </c>
      <c r="E41" s="44">
        <v>6027</v>
      </c>
      <c r="F41" s="45">
        <v>322</v>
      </c>
      <c r="G41" s="76">
        <f t="shared" si="0"/>
        <v>1304.6925106802159</v>
      </c>
      <c r="H41" s="17">
        <f t="shared" si="1"/>
        <v>834.04086012842004</v>
      </c>
      <c r="I41" s="51">
        <f t="shared" si="2"/>
        <v>2138.7333708086362</v>
      </c>
      <c r="J41" s="52">
        <f t="shared" si="3"/>
        <v>1356.676651302</v>
      </c>
      <c r="K41" s="53">
        <f t="shared" si="4"/>
        <v>83.856537932999998</v>
      </c>
      <c r="L41" s="84">
        <v>3000</v>
      </c>
      <c r="M41" s="18">
        <f t="shared" si="5"/>
        <v>1000</v>
      </c>
      <c r="N41" s="63">
        <f t="shared" si="6"/>
        <v>861.26662919136379</v>
      </c>
      <c r="O41" s="43"/>
      <c r="P41" s="6"/>
      <c r="Q41" s="70">
        <v>2700</v>
      </c>
      <c r="R41" s="20">
        <f t="shared" si="7"/>
        <v>300</v>
      </c>
      <c r="S41" s="69">
        <f t="shared" si="8"/>
        <v>4285.7142857142862</v>
      </c>
      <c r="T41" s="69">
        <f t="shared" si="9"/>
        <v>1285.7142857142862</v>
      </c>
      <c r="V41">
        <f t="shared" si="10"/>
        <v>111.11111111111111</v>
      </c>
    </row>
    <row r="42" spans="1:22" ht="33.950000000000003" customHeight="1" x14ac:dyDescent="0.2">
      <c r="A42" s="22" t="s">
        <v>86</v>
      </c>
      <c r="B42" s="14" t="s">
        <v>312</v>
      </c>
      <c r="C42" s="15" t="s">
        <v>87</v>
      </c>
      <c r="D42" s="16" t="s">
        <v>83</v>
      </c>
      <c r="E42" s="44">
        <v>4941</v>
      </c>
      <c r="F42" s="45">
        <v>298</v>
      </c>
      <c r="G42" s="76">
        <f t="shared" si="0"/>
        <v>1069.6010776955279</v>
      </c>
      <c r="H42" s="17">
        <f t="shared" si="1"/>
        <v>771.87632396978006</v>
      </c>
      <c r="I42" s="51">
        <f t="shared" si="2"/>
        <v>1841.477401665308</v>
      </c>
      <c r="J42" s="52">
        <f t="shared" si="3"/>
        <v>1112.2182402660001</v>
      </c>
      <c r="K42" s="53">
        <f t="shared" si="4"/>
        <v>68.746499739000001</v>
      </c>
      <c r="L42" s="84">
        <v>2700</v>
      </c>
      <c r="M42" s="18">
        <f t="shared" si="5"/>
        <v>900</v>
      </c>
      <c r="N42" s="63">
        <f t="shared" si="6"/>
        <v>858.52259833469202</v>
      </c>
      <c r="O42" s="43"/>
      <c r="P42" s="6"/>
      <c r="Q42" s="70">
        <v>2300</v>
      </c>
      <c r="R42" s="20">
        <f t="shared" si="7"/>
        <v>400</v>
      </c>
      <c r="S42" s="69">
        <f t="shared" si="8"/>
        <v>3857.1428571428573</v>
      </c>
      <c r="T42" s="69">
        <f t="shared" si="9"/>
        <v>1157.1428571428573</v>
      </c>
      <c r="V42">
        <f t="shared" si="10"/>
        <v>117.39130434782609</v>
      </c>
    </row>
    <row r="43" spans="1:22" ht="33.950000000000003" customHeight="1" x14ac:dyDescent="0.2">
      <c r="A43" s="22" t="s">
        <v>88</v>
      </c>
      <c r="B43" s="14" t="s">
        <v>313</v>
      </c>
      <c r="C43" s="15" t="s">
        <v>89</v>
      </c>
      <c r="D43" s="16" t="s">
        <v>83</v>
      </c>
      <c r="E43" s="44">
        <v>5411</v>
      </c>
      <c r="F43" s="45">
        <v>554</v>
      </c>
      <c r="G43" s="76">
        <f t="shared" si="0"/>
        <v>1171.3441472192881</v>
      </c>
      <c r="H43" s="17">
        <f t="shared" si="1"/>
        <v>1434.9647096619401</v>
      </c>
      <c r="I43" s="51">
        <f t="shared" si="2"/>
        <v>2606.3088568812282</v>
      </c>
      <c r="J43" s="52">
        <f t="shared" si="3"/>
        <v>1218.015158486</v>
      </c>
      <c r="K43" s="53">
        <f t="shared" si="4"/>
        <v>75.285834868999999</v>
      </c>
      <c r="L43" s="84">
        <v>3500</v>
      </c>
      <c r="M43" s="18">
        <f t="shared" si="5"/>
        <v>1167</v>
      </c>
      <c r="N43" s="63">
        <f t="shared" si="6"/>
        <v>893.69114311877183</v>
      </c>
      <c r="O43" s="19"/>
      <c r="Q43" s="70">
        <v>2900</v>
      </c>
      <c r="R43" s="20">
        <f t="shared" si="7"/>
        <v>600</v>
      </c>
      <c r="S43" s="69">
        <f t="shared" si="8"/>
        <v>5000</v>
      </c>
      <c r="T43" s="69">
        <f t="shared" si="9"/>
        <v>1500</v>
      </c>
      <c r="V43">
        <f t="shared" si="10"/>
        <v>120.68965517241379</v>
      </c>
    </row>
    <row r="44" spans="1:22" ht="33.950000000000003" customHeight="1" x14ac:dyDescent="0.2">
      <c r="A44" s="22" t="s">
        <v>90</v>
      </c>
      <c r="B44" s="14" t="s">
        <v>314</v>
      </c>
      <c r="C44" s="15" t="s">
        <v>91</v>
      </c>
      <c r="D44" s="16" t="s">
        <v>83</v>
      </c>
      <c r="E44" s="44">
        <v>6368</v>
      </c>
      <c r="F44" s="46">
        <v>793</v>
      </c>
      <c r="G44" s="76">
        <f t="shared" si="0"/>
        <v>1378.510354738944</v>
      </c>
      <c r="H44" s="17">
        <f t="shared" si="1"/>
        <v>2054.0198822417301</v>
      </c>
      <c r="I44" s="51">
        <f t="shared" si="2"/>
        <v>3432.5302369806741</v>
      </c>
      <c r="J44" s="52">
        <f t="shared" si="3"/>
        <v>1433.4356919680001</v>
      </c>
      <c r="K44" s="53">
        <f t="shared" si="4"/>
        <v>88.601034271999993</v>
      </c>
      <c r="L44" s="84">
        <v>4400</v>
      </c>
      <c r="M44" s="18">
        <f t="shared" si="5"/>
        <v>1467</v>
      </c>
      <c r="N44" s="63">
        <f t="shared" si="6"/>
        <v>967.46976301932591</v>
      </c>
      <c r="O44" s="19"/>
      <c r="Q44" s="70">
        <v>3800</v>
      </c>
      <c r="R44" s="20">
        <f t="shared" si="7"/>
        <v>600</v>
      </c>
      <c r="S44" s="69">
        <f t="shared" si="8"/>
        <v>6285.7142857142862</v>
      </c>
      <c r="T44" s="69">
        <f t="shared" si="9"/>
        <v>1885.7142857142862</v>
      </c>
      <c r="V44">
        <f t="shared" si="10"/>
        <v>115.78947368421053</v>
      </c>
    </row>
    <row r="45" spans="1:22" ht="33.950000000000003" customHeight="1" x14ac:dyDescent="0.2">
      <c r="A45" s="22" t="s">
        <v>92</v>
      </c>
      <c r="B45" s="14" t="s">
        <v>315</v>
      </c>
      <c r="C45" s="15" t="s">
        <v>93</v>
      </c>
      <c r="D45" s="16" t="s">
        <v>83</v>
      </c>
      <c r="E45" s="44">
        <v>3870</v>
      </c>
      <c r="F45" s="45">
        <v>355</v>
      </c>
      <c r="G45" s="76">
        <f t="shared" si="0"/>
        <v>837.75676395096002</v>
      </c>
      <c r="H45" s="17">
        <f t="shared" si="1"/>
        <v>919.51709734655003</v>
      </c>
      <c r="I45" s="51">
        <f t="shared" si="2"/>
        <v>1757.2738612975099</v>
      </c>
      <c r="J45" s="52">
        <f t="shared" si="3"/>
        <v>871.13632661999998</v>
      </c>
      <c r="K45" s="53">
        <f t="shared" si="4"/>
        <v>53.845163729999996</v>
      </c>
      <c r="L45" s="84">
        <v>2700</v>
      </c>
      <c r="M45" s="18">
        <f t="shared" si="5"/>
        <v>900</v>
      </c>
      <c r="N45" s="63">
        <f t="shared" si="6"/>
        <v>942.72613870249006</v>
      </c>
      <c r="O45" s="19"/>
      <c r="Q45" s="70">
        <v>2300</v>
      </c>
      <c r="R45" s="20">
        <f t="shared" si="7"/>
        <v>400</v>
      </c>
      <c r="S45" s="69">
        <f t="shared" si="8"/>
        <v>3857.1428571428573</v>
      </c>
      <c r="T45" s="69">
        <f t="shared" si="9"/>
        <v>1157.1428571428573</v>
      </c>
      <c r="V45">
        <f t="shared" si="10"/>
        <v>117.39130434782609</v>
      </c>
    </row>
    <row r="46" spans="1:22" ht="33.950000000000003" customHeight="1" x14ac:dyDescent="0.2">
      <c r="A46" s="22" t="s">
        <v>94</v>
      </c>
      <c r="B46" s="14" t="s">
        <v>316</v>
      </c>
      <c r="C46" s="15" t="s">
        <v>95</v>
      </c>
      <c r="D46" s="16" t="s">
        <v>96</v>
      </c>
      <c r="E46" s="44">
        <v>21472</v>
      </c>
      <c r="F46" s="45">
        <v>3634</v>
      </c>
      <c r="G46" s="76">
        <f t="shared" si="0"/>
        <v>4648.1429549237764</v>
      </c>
      <c r="H46" s="17">
        <f t="shared" si="1"/>
        <v>9412.7468500207415</v>
      </c>
      <c r="I46" s="51">
        <f t="shared" si="2"/>
        <v>14060.889804944518</v>
      </c>
      <c r="J46" s="52">
        <f t="shared" si="3"/>
        <v>4833.343463872</v>
      </c>
      <c r="K46" s="53">
        <f t="shared" si="4"/>
        <v>298.75022108799999</v>
      </c>
      <c r="L46" s="84">
        <v>15000</v>
      </c>
      <c r="M46" s="18">
        <f t="shared" si="5"/>
        <v>5000</v>
      </c>
      <c r="N46" s="63">
        <f t="shared" si="6"/>
        <v>939.11019505548211</v>
      </c>
      <c r="O46" s="19"/>
      <c r="Q46" s="70">
        <v>12500</v>
      </c>
      <c r="R46" s="20">
        <f t="shared" si="7"/>
        <v>2500</v>
      </c>
      <c r="S46" s="69">
        <f t="shared" si="8"/>
        <v>21428.571428571431</v>
      </c>
      <c r="T46" s="69">
        <f t="shared" si="9"/>
        <v>6428.5714285714312</v>
      </c>
      <c r="V46">
        <f t="shared" si="10"/>
        <v>120</v>
      </c>
    </row>
    <row r="47" spans="1:22" ht="33.950000000000003" customHeight="1" x14ac:dyDescent="0.2">
      <c r="A47" s="22" t="s">
        <v>97</v>
      </c>
      <c r="B47" s="14" t="s">
        <v>317</v>
      </c>
      <c r="C47" s="15" t="s">
        <v>98</v>
      </c>
      <c r="D47" s="16" t="s">
        <v>96</v>
      </c>
      <c r="E47" s="44">
        <v>2300</v>
      </c>
      <c r="F47" s="45">
        <v>316</v>
      </c>
      <c r="G47" s="76">
        <f t="shared" si="0"/>
        <v>497.8916168184</v>
      </c>
      <c r="H47" s="17">
        <f t="shared" si="1"/>
        <v>818.4997260887601</v>
      </c>
      <c r="I47" s="51">
        <f t="shared" si="2"/>
        <v>1316.3913429071602</v>
      </c>
      <c r="J47" s="52">
        <f t="shared" si="3"/>
        <v>517.72959979999996</v>
      </c>
      <c r="K47" s="53">
        <f t="shared" si="4"/>
        <v>32.001001699999996</v>
      </c>
      <c r="L47" s="84">
        <v>2200</v>
      </c>
      <c r="M47" s="18">
        <f t="shared" si="5"/>
        <v>733</v>
      </c>
      <c r="N47" s="63">
        <f t="shared" si="6"/>
        <v>883.60865709283985</v>
      </c>
      <c r="O47" s="19"/>
      <c r="Q47" s="70">
        <v>1800</v>
      </c>
      <c r="R47" s="20">
        <f t="shared" si="7"/>
        <v>400</v>
      </c>
      <c r="S47" s="69">
        <f t="shared" si="8"/>
        <v>3142.8571428571431</v>
      </c>
      <c r="T47" s="69">
        <f t="shared" si="9"/>
        <v>942.85714285714312</v>
      </c>
      <c r="V47">
        <f t="shared" si="10"/>
        <v>122.22222222222223</v>
      </c>
    </row>
    <row r="48" spans="1:22" ht="33.950000000000003" customHeight="1" x14ac:dyDescent="0.2">
      <c r="A48" s="22" t="s">
        <v>99</v>
      </c>
      <c r="B48" s="14" t="s">
        <v>318</v>
      </c>
      <c r="C48" s="15" t="s">
        <v>100</v>
      </c>
      <c r="D48" s="16" t="s">
        <v>96</v>
      </c>
      <c r="E48" s="44">
        <v>3382</v>
      </c>
      <c r="F48" s="45">
        <v>521</v>
      </c>
      <c r="G48" s="76">
        <f t="shared" si="0"/>
        <v>732.11715133905602</v>
      </c>
      <c r="H48" s="17">
        <f t="shared" si="1"/>
        <v>1349.48847244381</v>
      </c>
      <c r="I48" s="51">
        <f t="shared" si="2"/>
        <v>2081.6056237828661</v>
      </c>
      <c r="J48" s="52">
        <f t="shared" si="3"/>
        <v>761.28761153200003</v>
      </c>
      <c r="K48" s="53">
        <f t="shared" si="4"/>
        <v>47.055385977999997</v>
      </c>
      <c r="L48" s="84">
        <v>3000</v>
      </c>
      <c r="M48" s="18">
        <f t="shared" si="5"/>
        <v>1000</v>
      </c>
      <c r="N48" s="63">
        <f t="shared" si="6"/>
        <v>918.39437621713387</v>
      </c>
      <c r="O48" s="19"/>
      <c r="Q48" s="70">
        <v>2200</v>
      </c>
      <c r="R48" s="20">
        <f t="shared" si="7"/>
        <v>800</v>
      </c>
      <c r="S48" s="69">
        <f t="shared" si="8"/>
        <v>4285.7142857142862</v>
      </c>
      <c r="T48" s="69">
        <f t="shared" si="9"/>
        <v>1285.7142857142862</v>
      </c>
      <c r="V48">
        <f t="shared" si="10"/>
        <v>136.36363636363635</v>
      </c>
    </row>
    <row r="49" spans="1:22" ht="33.950000000000003" customHeight="1" x14ac:dyDescent="0.2">
      <c r="A49" s="22" t="s">
        <v>101</v>
      </c>
      <c r="B49" s="14" t="s">
        <v>319</v>
      </c>
      <c r="C49" s="15" t="s">
        <v>102</v>
      </c>
      <c r="D49" s="16" t="s">
        <v>96</v>
      </c>
      <c r="E49" s="44">
        <v>2225</v>
      </c>
      <c r="F49" s="45">
        <v>147</v>
      </c>
      <c r="G49" s="76">
        <f t="shared" si="0"/>
        <v>481.65602061779998</v>
      </c>
      <c r="H49" s="17">
        <f t="shared" si="1"/>
        <v>380.75778397167005</v>
      </c>
      <c r="I49" s="51">
        <f t="shared" si="2"/>
        <v>862.41380458947003</v>
      </c>
      <c r="J49" s="52">
        <f t="shared" si="3"/>
        <v>500.84711285000003</v>
      </c>
      <c r="K49" s="53">
        <f t="shared" si="4"/>
        <v>30.957490775</v>
      </c>
      <c r="L49" s="84">
        <v>1800</v>
      </c>
      <c r="M49" s="18">
        <f t="shared" si="5"/>
        <v>600</v>
      </c>
      <c r="N49" s="63">
        <f t="shared" si="6"/>
        <v>937.58619541052997</v>
      </c>
      <c r="O49" s="19"/>
      <c r="Q49" s="70">
        <v>1500</v>
      </c>
      <c r="R49" s="20">
        <f t="shared" si="7"/>
        <v>300</v>
      </c>
      <c r="S49" s="69">
        <f t="shared" si="8"/>
        <v>2571.4285714285716</v>
      </c>
      <c r="T49" s="69">
        <f t="shared" si="9"/>
        <v>771.42857142857156</v>
      </c>
      <c r="V49">
        <f t="shared" si="10"/>
        <v>120</v>
      </c>
    </row>
    <row r="50" spans="1:22" ht="33.950000000000003" customHeight="1" x14ac:dyDescent="0.2">
      <c r="A50" s="22" t="s">
        <v>103</v>
      </c>
      <c r="B50" s="14" t="s">
        <v>320</v>
      </c>
      <c r="C50" s="15" t="s">
        <v>104</v>
      </c>
      <c r="D50" s="16" t="s">
        <v>96</v>
      </c>
      <c r="E50" s="44">
        <v>1632</v>
      </c>
      <c r="F50" s="45">
        <v>256</v>
      </c>
      <c r="G50" s="76">
        <f t="shared" si="0"/>
        <v>353.286573325056</v>
      </c>
      <c r="H50" s="17">
        <f t="shared" si="1"/>
        <v>663.08838569216005</v>
      </c>
      <c r="I50" s="51">
        <f t="shared" si="2"/>
        <v>1016.374959017216</v>
      </c>
      <c r="J50" s="52">
        <f t="shared" si="3"/>
        <v>367.36291603199999</v>
      </c>
      <c r="K50" s="53">
        <f t="shared" si="4"/>
        <v>22.706797727999998</v>
      </c>
      <c r="L50" s="84">
        <v>2000</v>
      </c>
      <c r="M50" s="18">
        <f t="shared" si="5"/>
        <v>667</v>
      </c>
      <c r="N50" s="63">
        <f t="shared" si="6"/>
        <v>983.62504098278396</v>
      </c>
      <c r="O50" s="19"/>
      <c r="Q50" s="70">
        <v>1700</v>
      </c>
      <c r="R50" s="20">
        <f t="shared" si="7"/>
        <v>300</v>
      </c>
      <c r="S50" s="69">
        <f t="shared" si="8"/>
        <v>2857.1428571428573</v>
      </c>
      <c r="T50" s="69">
        <f t="shared" si="9"/>
        <v>857.14285714285734</v>
      </c>
      <c r="V50">
        <f t="shared" si="10"/>
        <v>117.64705882352942</v>
      </c>
    </row>
    <row r="51" spans="1:22" ht="33.950000000000003" customHeight="1" x14ac:dyDescent="0.2">
      <c r="A51" s="22" t="s">
        <v>105</v>
      </c>
      <c r="B51" s="14" t="s">
        <v>321</v>
      </c>
      <c r="C51" s="15" t="s">
        <v>106</v>
      </c>
      <c r="D51" s="16" t="s">
        <v>96</v>
      </c>
      <c r="E51" s="44">
        <v>2701</v>
      </c>
      <c r="F51" s="45">
        <v>491</v>
      </c>
      <c r="G51" s="76">
        <f t="shared" si="0"/>
        <v>584.69793783760804</v>
      </c>
      <c r="H51" s="17">
        <f t="shared" si="1"/>
        <v>1271.7828022455101</v>
      </c>
      <c r="I51" s="51">
        <f t="shared" si="2"/>
        <v>1856.4807400831182</v>
      </c>
      <c r="J51" s="52">
        <f t="shared" si="3"/>
        <v>607.99463002599998</v>
      </c>
      <c r="K51" s="53">
        <f t="shared" si="4"/>
        <v>37.580306778999997</v>
      </c>
      <c r="L51" s="84">
        <v>2800</v>
      </c>
      <c r="M51" s="18">
        <f t="shared" si="5"/>
        <v>933</v>
      </c>
      <c r="N51" s="63">
        <f t="shared" si="6"/>
        <v>943.51925991688177</v>
      </c>
      <c r="O51" s="19"/>
      <c r="Q51" s="70">
        <v>2100</v>
      </c>
      <c r="R51" s="20">
        <f t="shared" si="7"/>
        <v>700</v>
      </c>
      <c r="S51" s="69">
        <f t="shared" si="8"/>
        <v>4000.0000000000005</v>
      </c>
      <c r="T51" s="69">
        <f t="shared" si="9"/>
        <v>1200.0000000000005</v>
      </c>
      <c r="V51">
        <f t="shared" si="10"/>
        <v>133.33333333333331</v>
      </c>
    </row>
    <row r="52" spans="1:22" ht="33.950000000000003" customHeight="1" x14ac:dyDescent="0.2">
      <c r="A52" s="22" t="s">
        <v>107</v>
      </c>
      <c r="B52" s="14" t="s">
        <v>322</v>
      </c>
      <c r="C52" s="23" t="s">
        <v>108</v>
      </c>
      <c r="D52" s="16" t="s">
        <v>96</v>
      </c>
      <c r="E52" s="44">
        <v>3942</v>
      </c>
      <c r="F52" s="45">
        <v>281</v>
      </c>
      <c r="G52" s="76">
        <f t="shared" si="0"/>
        <v>853.34293630353602</v>
      </c>
      <c r="H52" s="17">
        <f t="shared" si="1"/>
        <v>727.84311085741001</v>
      </c>
      <c r="I52" s="51">
        <f t="shared" si="2"/>
        <v>1581.1860471609461</v>
      </c>
      <c r="J52" s="52">
        <f t="shared" si="3"/>
        <v>887.34351409199996</v>
      </c>
      <c r="K52" s="53">
        <f t="shared" si="4"/>
        <v>54.846934218000001</v>
      </c>
      <c r="L52" s="84">
        <v>2500</v>
      </c>
      <c r="M52" s="18">
        <f t="shared" si="5"/>
        <v>833</v>
      </c>
      <c r="N52" s="63">
        <f t="shared" si="6"/>
        <v>918.81395283905385</v>
      </c>
      <c r="O52" s="19"/>
      <c r="Q52" s="70">
        <v>2000</v>
      </c>
      <c r="R52" s="20">
        <f t="shared" si="7"/>
        <v>500</v>
      </c>
      <c r="S52" s="69">
        <f t="shared" si="8"/>
        <v>3571.4285714285716</v>
      </c>
      <c r="T52" s="69">
        <f t="shared" si="9"/>
        <v>1071.4285714285716</v>
      </c>
      <c r="V52">
        <f t="shared" si="10"/>
        <v>125</v>
      </c>
    </row>
    <row r="53" spans="1:22" ht="33.950000000000003" customHeight="1" x14ac:dyDescent="0.2">
      <c r="A53" s="22" t="s">
        <v>109</v>
      </c>
      <c r="B53" s="14" t="s">
        <v>323</v>
      </c>
      <c r="C53" s="15" t="s">
        <v>110</v>
      </c>
      <c r="D53" s="16" t="s">
        <v>96</v>
      </c>
      <c r="E53" s="44">
        <v>3713</v>
      </c>
      <c r="F53" s="45">
        <v>436</v>
      </c>
      <c r="G53" s="76">
        <f t="shared" si="0"/>
        <v>803.77024923770398</v>
      </c>
      <c r="H53" s="17">
        <f t="shared" si="1"/>
        <v>1129.32240688196</v>
      </c>
      <c r="I53" s="51">
        <f t="shared" si="2"/>
        <v>1933.0926561196638</v>
      </c>
      <c r="J53" s="52">
        <f t="shared" si="3"/>
        <v>835.79565393799999</v>
      </c>
      <c r="K53" s="53">
        <f t="shared" si="4"/>
        <v>51.660747526999998</v>
      </c>
      <c r="L53" s="84">
        <v>2900</v>
      </c>
      <c r="M53" s="18">
        <f t="shared" si="5"/>
        <v>967</v>
      </c>
      <c r="N53" s="63">
        <f t="shared" si="6"/>
        <v>966.90734388033616</v>
      </c>
      <c r="O53" s="19"/>
      <c r="Q53" s="70">
        <v>2400</v>
      </c>
      <c r="R53" s="20">
        <f t="shared" si="7"/>
        <v>500</v>
      </c>
      <c r="S53" s="69">
        <f t="shared" si="8"/>
        <v>4142.8571428571431</v>
      </c>
      <c r="T53" s="69">
        <f t="shared" si="9"/>
        <v>1242.8571428571431</v>
      </c>
      <c r="V53">
        <f t="shared" si="10"/>
        <v>120.83333333333333</v>
      </c>
    </row>
    <row r="54" spans="1:22" ht="33.950000000000003" customHeight="1" x14ac:dyDescent="0.2">
      <c r="A54" s="22" t="s">
        <v>111</v>
      </c>
      <c r="B54" s="14" t="s">
        <v>324</v>
      </c>
      <c r="C54" s="15" t="s">
        <v>112</v>
      </c>
      <c r="D54" s="16" t="s">
        <v>96</v>
      </c>
      <c r="E54" s="44">
        <v>3801</v>
      </c>
      <c r="F54" s="45">
        <v>342</v>
      </c>
      <c r="G54" s="76">
        <f t="shared" si="0"/>
        <v>822.82001544640798</v>
      </c>
      <c r="H54" s="17">
        <f t="shared" si="1"/>
        <v>885.84464026062005</v>
      </c>
      <c r="I54" s="51">
        <f t="shared" si="2"/>
        <v>1708.664655707028</v>
      </c>
      <c r="J54" s="52">
        <f t="shared" si="3"/>
        <v>855.60443862600005</v>
      </c>
      <c r="K54" s="53">
        <f t="shared" si="4"/>
        <v>52.885133678999999</v>
      </c>
      <c r="L54" s="84">
        <v>2600</v>
      </c>
      <c r="M54" s="18">
        <f t="shared" si="5"/>
        <v>867</v>
      </c>
      <c r="N54" s="63">
        <f t="shared" si="6"/>
        <v>891.33534429297197</v>
      </c>
      <c r="O54" s="19"/>
      <c r="Q54" s="70">
        <v>2000</v>
      </c>
      <c r="R54" s="20">
        <f t="shared" si="7"/>
        <v>600</v>
      </c>
      <c r="S54" s="69">
        <f t="shared" si="8"/>
        <v>3714.2857142857147</v>
      </c>
      <c r="T54" s="69">
        <f t="shared" si="9"/>
        <v>1114.2857142857147</v>
      </c>
      <c r="V54">
        <f t="shared" si="10"/>
        <v>130</v>
      </c>
    </row>
    <row r="55" spans="1:22" ht="33.950000000000003" customHeight="1" x14ac:dyDescent="0.2">
      <c r="A55" s="22" t="s">
        <v>113</v>
      </c>
      <c r="B55" s="14" t="s">
        <v>325</v>
      </c>
      <c r="C55" s="15" t="s">
        <v>114</v>
      </c>
      <c r="D55" s="16" t="s">
        <v>115</v>
      </c>
      <c r="E55" s="44">
        <v>10554</v>
      </c>
      <c r="F55" s="45">
        <v>1589</v>
      </c>
      <c r="G55" s="76">
        <f t="shared" si="0"/>
        <v>2284.6730973484318</v>
      </c>
      <c r="H55" s="17">
        <f t="shared" si="1"/>
        <v>4115.8103315032904</v>
      </c>
      <c r="I55" s="51">
        <f t="shared" si="2"/>
        <v>6400.4834288517222</v>
      </c>
      <c r="J55" s="52">
        <f t="shared" si="3"/>
        <v>2375.703563604</v>
      </c>
      <c r="K55" s="53">
        <f t="shared" si="4"/>
        <v>146.842857366</v>
      </c>
      <c r="L55" s="84">
        <v>7400</v>
      </c>
      <c r="M55" s="18">
        <f t="shared" si="5"/>
        <v>2467</v>
      </c>
      <c r="N55" s="63">
        <f t="shared" si="6"/>
        <v>999.51657114827776</v>
      </c>
      <c r="O55" s="19"/>
      <c r="Q55" s="70">
        <v>6000</v>
      </c>
      <c r="R55" s="20">
        <f t="shared" si="7"/>
        <v>1400</v>
      </c>
      <c r="S55" s="69">
        <f t="shared" si="8"/>
        <v>10571.428571428572</v>
      </c>
      <c r="T55" s="69">
        <f t="shared" si="9"/>
        <v>3171.4285714285725</v>
      </c>
      <c r="V55">
        <f t="shared" si="10"/>
        <v>123.33333333333334</v>
      </c>
    </row>
    <row r="56" spans="1:22" ht="33.950000000000003" customHeight="1" x14ac:dyDescent="0.2">
      <c r="A56" s="22" t="s">
        <v>116</v>
      </c>
      <c r="B56" s="14" t="s">
        <v>326</v>
      </c>
      <c r="C56" s="15" t="s">
        <v>117</v>
      </c>
      <c r="D56" s="16" t="s">
        <v>115</v>
      </c>
      <c r="E56" s="44">
        <v>3599</v>
      </c>
      <c r="F56" s="46">
        <v>282</v>
      </c>
      <c r="G56" s="76">
        <f t="shared" si="0"/>
        <v>779.09214301279201</v>
      </c>
      <c r="H56" s="17">
        <f t="shared" si="1"/>
        <v>730.43329986402</v>
      </c>
      <c r="I56" s="51">
        <f t="shared" si="2"/>
        <v>1509.5254428768121</v>
      </c>
      <c r="J56" s="52">
        <f t="shared" si="3"/>
        <v>810.13427377400001</v>
      </c>
      <c r="K56" s="53">
        <f t="shared" si="4"/>
        <v>50.074610921000001</v>
      </c>
      <c r="L56" s="84">
        <v>2400</v>
      </c>
      <c r="M56" s="18">
        <f t="shared" si="5"/>
        <v>800</v>
      </c>
      <c r="N56" s="63">
        <f t="shared" si="6"/>
        <v>890.47455712318788</v>
      </c>
      <c r="O56" s="19"/>
      <c r="Q56" s="70">
        <v>2000</v>
      </c>
      <c r="R56" s="20">
        <f t="shared" si="7"/>
        <v>400</v>
      </c>
      <c r="S56" s="69">
        <f t="shared" si="8"/>
        <v>3428.5714285714289</v>
      </c>
      <c r="T56" s="69">
        <f t="shared" si="9"/>
        <v>1028.5714285714289</v>
      </c>
      <c r="V56">
        <f t="shared" si="10"/>
        <v>120</v>
      </c>
    </row>
    <row r="57" spans="1:22" ht="33.950000000000003" customHeight="1" x14ac:dyDescent="0.2">
      <c r="A57" s="22" t="s">
        <v>118</v>
      </c>
      <c r="B57" s="14" t="s">
        <v>327</v>
      </c>
      <c r="C57" s="15" t="s">
        <v>119</v>
      </c>
      <c r="D57" s="16" t="s">
        <v>115</v>
      </c>
      <c r="E57" s="44">
        <v>8795</v>
      </c>
      <c r="F57" s="45">
        <v>689</v>
      </c>
      <c r="G57" s="76">
        <f t="shared" si="0"/>
        <v>1903.8942477903599</v>
      </c>
      <c r="H57" s="17">
        <f t="shared" si="1"/>
        <v>1784.6402255542901</v>
      </c>
      <c r="I57" s="51">
        <f t="shared" si="2"/>
        <v>3688.53447334465</v>
      </c>
      <c r="J57" s="52">
        <f t="shared" si="3"/>
        <v>1979.7529696700001</v>
      </c>
      <c r="K57" s="53">
        <f t="shared" si="4"/>
        <v>122.36904780499999</v>
      </c>
      <c r="L57" s="84">
        <v>4600</v>
      </c>
      <c r="M57" s="18">
        <f t="shared" si="5"/>
        <v>1533</v>
      </c>
      <c r="N57" s="63">
        <f t="shared" si="6"/>
        <v>911.46552665535</v>
      </c>
      <c r="O57" s="19"/>
      <c r="Q57" s="70">
        <v>3500</v>
      </c>
      <c r="R57" s="20">
        <f t="shared" si="7"/>
        <v>1100</v>
      </c>
      <c r="S57" s="69">
        <f t="shared" si="8"/>
        <v>6571.4285714285716</v>
      </c>
      <c r="T57" s="69">
        <f t="shared" si="9"/>
        <v>1971.4285714285716</v>
      </c>
      <c r="V57">
        <f t="shared" si="10"/>
        <v>131.42857142857142</v>
      </c>
    </row>
    <row r="58" spans="1:22" ht="33.950000000000003" customHeight="1" x14ac:dyDescent="0.2">
      <c r="A58" s="22" t="s">
        <v>120</v>
      </c>
      <c r="B58" s="14" t="s">
        <v>328</v>
      </c>
      <c r="C58" s="15" t="s">
        <v>121</v>
      </c>
      <c r="D58" s="16" t="s">
        <v>115</v>
      </c>
      <c r="E58" s="44">
        <v>4953</v>
      </c>
      <c r="F58" s="45">
        <v>419</v>
      </c>
      <c r="G58" s="76">
        <f t="shared" si="0"/>
        <v>1072.198773087624</v>
      </c>
      <c r="H58" s="17">
        <f t="shared" si="1"/>
        <v>1085.2891937695902</v>
      </c>
      <c r="I58" s="51">
        <f t="shared" si="2"/>
        <v>2157.4879668572139</v>
      </c>
      <c r="J58" s="52">
        <f t="shared" si="3"/>
        <v>1114.9194381780001</v>
      </c>
      <c r="K58" s="53">
        <f t="shared" si="4"/>
        <v>68.913461486999992</v>
      </c>
      <c r="L58" s="84">
        <v>3000</v>
      </c>
      <c r="M58" s="18">
        <f t="shared" si="5"/>
        <v>1000</v>
      </c>
      <c r="N58" s="63">
        <f t="shared" si="6"/>
        <v>842.51203314278609</v>
      </c>
      <c r="O58" s="19"/>
      <c r="Q58" s="70">
        <v>2700</v>
      </c>
      <c r="R58" s="20">
        <f t="shared" si="7"/>
        <v>300</v>
      </c>
      <c r="S58" s="69">
        <f t="shared" si="8"/>
        <v>4285.7142857142862</v>
      </c>
      <c r="T58" s="69">
        <f t="shared" si="9"/>
        <v>1285.7142857142862</v>
      </c>
      <c r="V58">
        <f t="shared" si="10"/>
        <v>111.11111111111111</v>
      </c>
    </row>
    <row r="59" spans="1:22" ht="33.950000000000003" customHeight="1" x14ac:dyDescent="0.2">
      <c r="A59" s="22" t="s">
        <v>122</v>
      </c>
      <c r="B59" s="14" t="s">
        <v>329</v>
      </c>
      <c r="C59" s="15" t="s">
        <v>123</v>
      </c>
      <c r="D59" s="16" t="s">
        <v>115</v>
      </c>
      <c r="E59" s="44">
        <v>6364</v>
      </c>
      <c r="F59" s="45">
        <v>341</v>
      </c>
      <c r="G59" s="76">
        <f t="shared" si="0"/>
        <v>1377.644456274912</v>
      </c>
      <c r="H59" s="17">
        <f t="shared" si="1"/>
        <v>883.25445125401006</v>
      </c>
      <c r="I59" s="51">
        <f t="shared" si="2"/>
        <v>2260.8989075289219</v>
      </c>
      <c r="J59" s="52">
        <f t="shared" si="3"/>
        <v>1432.5352926640001</v>
      </c>
      <c r="K59" s="53">
        <f t="shared" si="4"/>
        <v>88.545380355999995</v>
      </c>
      <c r="L59" s="84">
        <v>3100</v>
      </c>
      <c r="M59" s="18">
        <f t="shared" si="5"/>
        <v>1033</v>
      </c>
      <c r="N59" s="63">
        <f t="shared" si="6"/>
        <v>839.10109247107812</v>
      </c>
      <c r="O59" s="19"/>
      <c r="Q59" s="70">
        <v>2500</v>
      </c>
      <c r="R59" s="20">
        <f t="shared" si="7"/>
        <v>600</v>
      </c>
      <c r="S59" s="69">
        <f t="shared" si="8"/>
        <v>4428.5714285714284</v>
      </c>
      <c r="T59" s="69">
        <f t="shared" si="9"/>
        <v>1328.5714285714284</v>
      </c>
      <c r="V59">
        <f t="shared" si="10"/>
        <v>124</v>
      </c>
    </row>
    <row r="60" spans="1:22" ht="33.950000000000003" customHeight="1" x14ac:dyDescent="0.2">
      <c r="A60" s="22" t="s">
        <v>124</v>
      </c>
      <c r="B60" s="14" t="s">
        <v>330</v>
      </c>
      <c r="C60" s="15" t="s">
        <v>125</v>
      </c>
      <c r="D60" s="16" t="s">
        <v>115</v>
      </c>
      <c r="E60" s="44">
        <v>5142</v>
      </c>
      <c r="F60" s="46">
        <v>695</v>
      </c>
      <c r="G60" s="76">
        <f t="shared" si="0"/>
        <v>1113.1124755131359</v>
      </c>
      <c r="H60" s="17">
        <f t="shared" si="1"/>
        <v>1800.1813595939502</v>
      </c>
      <c r="I60" s="51">
        <f t="shared" si="2"/>
        <v>2913.2938351070861</v>
      </c>
      <c r="J60" s="52">
        <f t="shared" si="3"/>
        <v>1157.4633052920001</v>
      </c>
      <c r="K60" s="53">
        <f t="shared" si="4"/>
        <v>71.543109017999996</v>
      </c>
      <c r="L60" s="84">
        <v>3800</v>
      </c>
      <c r="M60" s="18">
        <f t="shared" si="5"/>
        <v>1267</v>
      </c>
      <c r="N60" s="63">
        <f t="shared" si="6"/>
        <v>886.70616489291388</v>
      </c>
      <c r="O60" s="19"/>
      <c r="Q60" s="70">
        <v>3100</v>
      </c>
      <c r="R60" s="20">
        <f t="shared" si="7"/>
        <v>700</v>
      </c>
      <c r="S60" s="69">
        <f t="shared" si="8"/>
        <v>5428.5714285714294</v>
      </c>
      <c r="T60" s="69">
        <f t="shared" si="9"/>
        <v>1628.5714285714294</v>
      </c>
      <c r="V60">
        <f t="shared" si="10"/>
        <v>122.58064516129032</v>
      </c>
    </row>
    <row r="61" spans="1:22" ht="33.950000000000003" customHeight="1" x14ac:dyDescent="0.2">
      <c r="A61" s="22" t="s">
        <v>126</v>
      </c>
      <c r="B61" s="14" t="s">
        <v>331</v>
      </c>
      <c r="C61" s="15" t="s">
        <v>127</v>
      </c>
      <c r="D61" s="16" t="s">
        <v>15</v>
      </c>
      <c r="E61" s="44">
        <v>5524</v>
      </c>
      <c r="F61" s="45">
        <v>431</v>
      </c>
      <c r="G61" s="76">
        <f t="shared" si="0"/>
        <v>1195.8057788281919</v>
      </c>
      <c r="H61" s="17">
        <f t="shared" si="1"/>
        <v>1116.37146184891</v>
      </c>
      <c r="I61" s="51">
        <f t="shared" si="2"/>
        <v>2312.177240677102</v>
      </c>
      <c r="J61" s="52">
        <f t="shared" si="3"/>
        <v>1243.451438824</v>
      </c>
      <c r="K61" s="53">
        <f t="shared" si="4"/>
        <v>76.858057995999999</v>
      </c>
      <c r="L61" s="84">
        <v>3200</v>
      </c>
      <c r="M61" s="18">
        <f t="shared" si="5"/>
        <v>1067</v>
      </c>
      <c r="N61" s="63">
        <f t="shared" si="6"/>
        <v>887.82275932289804</v>
      </c>
      <c r="O61" s="19"/>
      <c r="Q61" s="70">
        <v>2700</v>
      </c>
      <c r="R61" s="20">
        <f t="shared" si="7"/>
        <v>500</v>
      </c>
      <c r="S61" s="69">
        <f t="shared" si="8"/>
        <v>4571.4285714285716</v>
      </c>
      <c r="T61" s="69">
        <f t="shared" si="9"/>
        <v>1371.4285714285716</v>
      </c>
      <c r="V61">
        <f t="shared" si="10"/>
        <v>118.5185185185185</v>
      </c>
    </row>
    <row r="62" spans="1:22" ht="33.950000000000003" customHeight="1" x14ac:dyDescent="0.2">
      <c r="A62" s="22" t="s">
        <v>128</v>
      </c>
      <c r="B62" s="14" t="s">
        <v>332</v>
      </c>
      <c r="C62" s="15" t="s">
        <v>129</v>
      </c>
      <c r="D62" s="16" t="s">
        <v>15</v>
      </c>
      <c r="E62" s="44">
        <v>10771</v>
      </c>
      <c r="F62" s="45">
        <v>1669</v>
      </c>
      <c r="G62" s="76">
        <f t="shared" si="0"/>
        <v>2331.6480890221678</v>
      </c>
      <c r="H62" s="17">
        <f t="shared" si="1"/>
        <v>4323.0254520320905</v>
      </c>
      <c r="I62" s="51">
        <f t="shared" si="2"/>
        <v>6654.6735410542587</v>
      </c>
      <c r="J62" s="52">
        <f t="shared" si="3"/>
        <v>2424.5502258460001</v>
      </c>
      <c r="K62" s="53">
        <f t="shared" si="4"/>
        <v>149.86208230899999</v>
      </c>
      <c r="L62" s="84">
        <v>7500</v>
      </c>
      <c r="M62" s="18">
        <f t="shared" si="5"/>
        <v>2500</v>
      </c>
      <c r="N62" s="63">
        <f t="shared" si="6"/>
        <v>845.32645894574125</v>
      </c>
      <c r="O62" s="19"/>
      <c r="Q62" s="70">
        <v>5500</v>
      </c>
      <c r="R62" s="20">
        <f t="shared" si="7"/>
        <v>2000</v>
      </c>
      <c r="S62" s="69">
        <f t="shared" si="8"/>
        <v>10714.285714285716</v>
      </c>
      <c r="T62" s="69">
        <f t="shared" si="9"/>
        <v>3214.2857142857156</v>
      </c>
      <c r="V62">
        <f t="shared" si="10"/>
        <v>136.36363636363635</v>
      </c>
    </row>
    <row r="63" spans="1:22" ht="33.950000000000003" customHeight="1" x14ac:dyDescent="0.2">
      <c r="A63" s="22" t="s">
        <v>130</v>
      </c>
      <c r="B63" s="14" t="s">
        <v>333</v>
      </c>
      <c r="C63" s="15" t="s">
        <v>131</v>
      </c>
      <c r="D63" s="16" t="s">
        <v>15</v>
      </c>
      <c r="E63" s="44">
        <v>4346</v>
      </c>
      <c r="F63" s="45">
        <v>415</v>
      </c>
      <c r="G63" s="76">
        <f t="shared" si="0"/>
        <v>940.79868117076796</v>
      </c>
      <c r="H63" s="17">
        <f t="shared" si="1"/>
        <v>1074.92843774315</v>
      </c>
      <c r="I63" s="51">
        <f t="shared" si="2"/>
        <v>2015.7271189139178</v>
      </c>
      <c r="J63" s="52">
        <f t="shared" si="3"/>
        <v>978.28384379600004</v>
      </c>
      <c r="K63" s="53">
        <f t="shared" si="4"/>
        <v>60.467979733999996</v>
      </c>
      <c r="L63" s="84">
        <v>3100</v>
      </c>
      <c r="M63" s="18">
        <f t="shared" si="5"/>
        <v>1033</v>
      </c>
      <c r="N63" s="63">
        <f t="shared" si="6"/>
        <v>1084.2728810860822</v>
      </c>
      <c r="O63" s="19"/>
      <c r="Q63" s="70">
        <v>2500</v>
      </c>
      <c r="R63" s="20">
        <f t="shared" si="7"/>
        <v>600</v>
      </c>
      <c r="S63" s="69">
        <f t="shared" si="8"/>
        <v>4428.5714285714284</v>
      </c>
      <c r="T63" s="69">
        <f t="shared" si="9"/>
        <v>1328.5714285714284</v>
      </c>
      <c r="V63">
        <f t="shared" si="10"/>
        <v>124</v>
      </c>
    </row>
    <row r="64" spans="1:22" ht="33.950000000000003" customHeight="1" x14ac:dyDescent="0.2">
      <c r="A64" s="22" t="s">
        <v>132</v>
      </c>
      <c r="B64" s="14" t="s">
        <v>334</v>
      </c>
      <c r="C64" s="15" t="s">
        <v>133</v>
      </c>
      <c r="D64" s="16" t="s">
        <v>15</v>
      </c>
      <c r="E64" s="44">
        <v>4117</v>
      </c>
      <c r="F64" s="45">
        <v>459</v>
      </c>
      <c r="G64" s="76">
        <f t="shared" si="0"/>
        <v>891.22599410493604</v>
      </c>
      <c r="H64" s="17">
        <f t="shared" si="1"/>
        <v>1188.8967540339902</v>
      </c>
      <c r="I64" s="51">
        <f t="shared" si="2"/>
        <v>2080.122748138926</v>
      </c>
      <c r="J64" s="52">
        <f t="shared" si="3"/>
        <v>926.73598364200006</v>
      </c>
      <c r="K64" s="53">
        <f t="shared" si="4"/>
        <v>57.281793043</v>
      </c>
      <c r="L64" s="84">
        <v>3000</v>
      </c>
      <c r="M64" s="18">
        <f t="shared" si="5"/>
        <v>1000</v>
      </c>
      <c r="N64" s="63">
        <f t="shared" si="6"/>
        <v>919.877251861074</v>
      </c>
      <c r="O64" s="19"/>
      <c r="Q64" s="70">
        <v>2500</v>
      </c>
      <c r="R64" s="20">
        <f t="shared" si="7"/>
        <v>500</v>
      </c>
      <c r="S64" s="69">
        <f t="shared" si="8"/>
        <v>4285.7142857142862</v>
      </c>
      <c r="T64" s="69">
        <f t="shared" si="9"/>
        <v>1285.7142857142862</v>
      </c>
      <c r="V64">
        <f t="shared" si="10"/>
        <v>120</v>
      </c>
    </row>
    <row r="65" spans="1:22" ht="33.950000000000003" customHeight="1" x14ac:dyDescent="0.2">
      <c r="A65" s="22" t="s">
        <v>134</v>
      </c>
      <c r="B65" s="14" t="s">
        <v>335</v>
      </c>
      <c r="C65" s="15" t="s">
        <v>135</v>
      </c>
      <c r="D65" s="16" t="s">
        <v>15</v>
      </c>
      <c r="E65" s="44">
        <v>10728</v>
      </c>
      <c r="F65" s="45">
        <v>1125</v>
      </c>
      <c r="G65" s="76">
        <f t="shared" si="0"/>
        <v>2322.3396805338239</v>
      </c>
      <c r="H65" s="17">
        <f t="shared" si="1"/>
        <v>2913.9626324362503</v>
      </c>
      <c r="I65" s="51">
        <f t="shared" si="2"/>
        <v>5236.3023129700741</v>
      </c>
      <c r="J65" s="52">
        <f t="shared" si="3"/>
        <v>2414.8709333279999</v>
      </c>
      <c r="K65" s="53">
        <f t="shared" si="4"/>
        <v>149.263802712</v>
      </c>
      <c r="L65" s="84">
        <v>6100</v>
      </c>
      <c r="M65" s="18">
        <f t="shared" si="5"/>
        <v>2033</v>
      </c>
      <c r="N65" s="63">
        <f t="shared" si="6"/>
        <v>863.69768702992587</v>
      </c>
      <c r="O65" s="19"/>
      <c r="Q65" s="70">
        <v>5000</v>
      </c>
      <c r="R65" s="20">
        <f t="shared" si="7"/>
        <v>1100</v>
      </c>
      <c r="S65" s="69">
        <f t="shared" si="8"/>
        <v>8714.2857142857156</v>
      </c>
      <c r="T65" s="69">
        <f t="shared" si="9"/>
        <v>2614.2857142857156</v>
      </c>
      <c r="V65">
        <f t="shared" si="10"/>
        <v>122</v>
      </c>
    </row>
    <row r="66" spans="1:22" ht="33.950000000000003" customHeight="1" x14ac:dyDescent="0.2">
      <c r="A66" s="22" t="s">
        <v>136</v>
      </c>
      <c r="B66" s="14" t="s">
        <v>336</v>
      </c>
      <c r="C66" s="15" t="s">
        <v>137</v>
      </c>
      <c r="D66" s="16" t="s">
        <v>15</v>
      </c>
      <c r="E66" s="44">
        <v>2179</v>
      </c>
      <c r="F66" s="45">
        <v>165</v>
      </c>
      <c r="G66" s="76">
        <f t="shared" si="0"/>
        <v>471.69818828143201</v>
      </c>
      <c r="H66" s="17">
        <f t="shared" si="1"/>
        <v>427.38118609065003</v>
      </c>
      <c r="I66" s="51">
        <f t="shared" si="2"/>
        <v>899.07937437208204</v>
      </c>
      <c r="J66" s="52">
        <f t="shared" si="3"/>
        <v>490.49252085400002</v>
      </c>
      <c r="K66" s="53">
        <f t="shared" si="4"/>
        <v>30.317470740999998</v>
      </c>
      <c r="L66" s="84">
        <v>1800</v>
      </c>
      <c r="M66" s="18">
        <f t="shared" si="5"/>
        <v>600</v>
      </c>
      <c r="N66" s="63">
        <f t="shared" si="6"/>
        <v>900.92062562791796</v>
      </c>
      <c r="O66" s="19"/>
      <c r="Q66" s="70">
        <v>1600</v>
      </c>
      <c r="R66" s="20">
        <f t="shared" si="7"/>
        <v>200</v>
      </c>
      <c r="S66" s="69">
        <f t="shared" si="8"/>
        <v>2571.4285714285716</v>
      </c>
      <c r="T66" s="69">
        <f t="shared" si="9"/>
        <v>771.42857142857156</v>
      </c>
      <c r="V66">
        <f t="shared" si="10"/>
        <v>112.5</v>
      </c>
    </row>
    <row r="67" spans="1:22" ht="33.950000000000003" customHeight="1" x14ac:dyDescent="0.2">
      <c r="A67" s="22" t="s">
        <v>138</v>
      </c>
      <c r="B67" s="14" t="s">
        <v>337</v>
      </c>
      <c r="C67" s="15" t="s">
        <v>139</v>
      </c>
      <c r="D67" s="16" t="s">
        <v>15</v>
      </c>
      <c r="E67" s="44">
        <v>5544</v>
      </c>
      <c r="F67" s="45">
        <v>736</v>
      </c>
      <c r="G67" s="76">
        <f t="shared" si="0"/>
        <v>1200.1352711483519</v>
      </c>
      <c r="H67" s="17">
        <f t="shared" si="1"/>
        <v>1906.37910886496</v>
      </c>
      <c r="I67" s="51">
        <f t="shared" si="2"/>
        <v>3106.5143800133119</v>
      </c>
      <c r="J67" s="52">
        <f t="shared" si="3"/>
        <v>1247.9534353440001</v>
      </c>
      <c r="K67" s="53">
        <f t="shared" si="4"/>
        <v>77.136327575999999</v>
      </c>
      <c r="L67" s="84">
        <v>4000</v>
      </c>
      <c r="M67" s="18">
        <f t="shared" si="5"/>
        <v>1333</v>
      </c>
      <c r="N67" s="63">
        <f t="shared" si="6"/>
        <v>893.48561998668811</v>
      </c>
      <c r="O67" s="19"/>
      <c r="Q67" s="70">
        <v>3400</v>
      </c>
      <c r="R67" s="20">
        <f t="shared" si="7"/>
        <v>600</v>
      </c>
      <c r="S67" s="69">
        <f t="shared" si="8"/>
        <v>5714.2857142857147</v>
      </c>
      <c r="T67" s="69">
        <f t="shared" si="9"/>
        <v>1714.2857142857147</v>
      </c>
      <c r="V67">
        <f t="shared" si="10"/>
        <v>117.64705882352942</v>
      </c>
    </row>
    <row r="68" spans="1:22" ht="33.950000000000003" customHeight="1" x14ac:dyDescent="0.2">
      <c r="A68" s="22" t="s">
        <v>140</v>
      </c>
      <c r="B68" s="14" t="s">
        <v>338</v>
      </c>
      <c r="C68" s="15" t="s">
        <v>141</v>
      </c>
      <c r="D68" s="16" t="s">
        <v>15</v>
      </c>
      <c r="E68" s="44">
        <v>4218</v>
      </c>
      <c r="F68" s="45">
        <v>371</v>
      </c>
      <c r="G68" s="76">
        <f t="shared" si="0"/>
        <v>913.08993032174396</v>
      </c>
      <c r="H68" s="17">
        <f t="shared" si="1"/>
        <v>960.96012145231009</v>
      </c>
      <c r="I68" s="51">
        <f t="shared" si="2"/>
        <v>1874.0500517740541</v>
      </c>
      <c r="J68" s="52">
        <f t="shared" si="3"/>
        <v>949.47106606800003</v>
      </c>
      <c r="K68" s="53">
        <f t="shared" si="4"/>
        <v>58.687054421999996</v>
      </c>
      <c r="L68" s="84">
        <v>2700</v>
      </c>
      <c r="M68" s="18">
        <f t="shared" si="5"/>
        <v>900</v>
      </c>
      <c r="N68" s="63">
        <f t="shared" si="6"/>
        <v>825.94994822594595</v>
      </c>
      <c r="O68" s="19"/>
      <c r="Q68" s="70">
        <v>2400</v>
      </c>
      <c r="R68" s="20">
        <f t="shared" si="7"/>
        <v>300</v>
      </c>
      <c r="S68" s="69">
        <f t="shared" si="8"/>
        <v>3857.1428571428573</v>
      </c>
      <c r="T68" s="69">
        <f t="shared" si="9"/>
        <v>1157.1428571428573</v>
      </c>
      <c r="V68">
        <f t="shared" si="10"/>
        <v>112.5</v>
      </c>
    </row>
    <row r="69" spans="1:22" ht="33.950000000000003" customHeight="1" x14ac:dyDescent="0.2">
      <c r="A69" s="22" t="s">
        <v>142</v>
      </c>
      <c r="B69" s="14" t="s">
        <v>339</v>
      </c>
      <c r="C69" s="15" t="s">
        <v>143</v>
      </c>
      <c r="D69" s="16" t="s">
        <v>15</v>
      </c>
      <c r="E69" s="44">
        <v>4345</v>
      </c>
      <c r="F69" s="45">
        <v>795</v>
      </c>
      <c r="G69" s="76">
        <f t="shared" si="0"/>
        <v>940.58220655475998</v>
      </c>
      <c r="H69" s="17">
        <f t="shared" si="1"/>
        <v>2059.2002602549501</v>
      </c>
      <c r="I69" s="51">
        <f t="shared" si="2"/>
        <v>2999.7824668097101</v>
      </c>
      <c r="J69" s="52">
        <f t="shared" si="3"/>
        <v>978.05874397000002</v>
      </c>
      <c r="K69" s="53">
        <f t="shared" si="4"/>
        <v>60.454066255000001</v>
      </c>
      <c r="L69" s="84">
        <v>3600</v>
      </c>
      <c r="M69" s="18">
        <f t="shared" si="5"/>
        <v>1200</v>
      </c>
      <c r="N69" s="63">
        <f t="shared" si="6"/>
        <v>600.21753319028994</v>
      </c>
      <c r="O69" s="19"/>
      <c r="Q69" s="70">
        <v>3300</v>
      </c>
      <c r="R69" s="20">
        <f t="shared" si="7"/>
        <v>300</v>
      </c>
      <c r="S69" s="69">
        <f t="shared" si="8"/>
        <v>5142.8571428571431</v>
      </c>
      <c r="T69" s="69">
        <f t="shared" si="9"/>
        <v>1542.8571428571431</v>
      </c>
      <c r="V69">
        <f t="shared" si="10"/>
        <v>109.09090909090908</v>
      </c>
    </row>
    <row r="70" spans="1:22" ht="33.950000000000003" customHeight="1" x14ac:dyDescent="0.2">
      <c r="A70" s="22" t="s">
        <v>144</v>
      </c>
      <c r="B70" s="14" t="s">
        <v>340</v>
      </c>
      <c r="C70" s="15" t="s">
        <v>145</v>
      </c>
      <c r="D70" s="16" t="s">
        <v>146</v>
      </c>
      <c r="E70" s="44">
        <v>5089</v>
      </c>
      <c r="F70" s="45">
        <v>182</v>
      </c>
      <c r="G70" s="76">
        <f t="shared" si="0"/>
        <v>1101.6393208647121</v>
      </c>
      <c r="H70" s="17">
        <f t="shared" si="1"/>
        <v>471.41439920302003</v>
      </c>
      <c r="I70" s="51">
        <f t="shared" si="2"/>
        <v>1573.0537200677322</v>
      </c>
      <c r="J70" s="52">
        <f t="shared" si="3"/>
        <v>1145.5330145140001</v>
      </c>
      <c r="K70" s="53">
        <f t="shared" si="4"/>
        <v>70.805694630999994</v>
      </c>
      <c r="L70" s="84">
        <v>2500</v>
      </c>
      <c r="M70" s="18">
        <f t="shared" si="5"/>
        <v>833</v>
      </c>
      <c r="N70" s="63">
        <f t="shared" si="6"/>
        <v>926.94627993226777</v>
      </c>
      <c r="O70" s="19"/>
      <c r="Q70" s="70">
        <v>2100</v>
      </c>
      <c r="R70" s="20">
        <f t="shared" si="7"/>
        <v>400</v>
      </c>
      <c r="S70" s="69">
        <f t="shared" si="8"/>
        <v>3571.4285714285716</v>
      </c>
      <c r="T70" s="69">
        <f t="shared" si="9"/>
        <v>1071.4285714285716</v>
      </c>
      <c r="V70">
        <f t="shared" si="10"/>
        <v>119.04761904761905</v>
      </c>
    </row>
    <row r="71" spans="1:22" ht="33.950000000000003" customHeight="1" x14ac:dyDescent="0.2">
      <c r="A71" s="22" t="s">
        <v>147</v>
      </c>
      <c r="B71" s="14" t="s">
        <v>341</v>
      </c>
      <c r="C71" s="15" t="s">
        <v>148</v>
      </c>
      <c r="D71" s="16" t="s">
        <v>146</v>
      </c>
      <c r="E71" s="44">
        <v>2924</v>
      </c>
      <c r="F71" s="45">
        <v>264</v>
      </c>
      <c r="G71" s="76">
        <f t="shared" si="0"/>
        <v>632.97177720739205</v>
      </c>
      <c r="H71" s="17">
        <f t="shared" si="1"/>
        <v>683.80989774504008</v>
      </c>
      <c r="I71" s="51">
        <f t="shared" si="2"/>
        <v>1316.7816749524322</v>
      </c>
      <c r="J71" s="52">
        <f t="shared" si="3"/>
        <v>658.19189122399996</v>
      </c>
      <c r="K71" s="53">
        <f t="shared" si="4"/>
        <v>40.683012595999998</v>
      </c>
      <c r="L71" s="84">
        <v>2200</v>
      </c>
      <c r="M71" s="18">
        <f t="shared" si="5"/>
        <v>733</v>
      </c>
      <c r="N71" s="63">
        <f t="shared" si="6"/>
        <v>883.21832504756776</v>
      </c>
      <c r="O71" s="19"/>
      <c r="Q71" s="70">
        <v>1800</v>
      </c>
      <c r="R71" s="20">
        <f t="shared" si="7"/>
        <v>400</v>
      </c>
      <c r="S71" s="69">
        <f t="shared" si="8"/>
        <v>3142.8571428571431</v>
      </c>
      <c r="T71" s="69">
        <f t="shared" si="9"/>
        <v>942.85714285714312</v>
      </c>
      <c r="V71">
        <f t="shared" si="10"/>
        <v>122.22222222222223</v>
      </c>
    </row>
    <row r="72" spans="1:22" ht="33.950000000000003" customHeight="1" x14ac:dyDescent="0.2">
      <c r="A72" s="22" t="s">
        <v>149</v>
      </c>
      <c r="B72" s="14" t="s">
        <v>342</v>
      </c>
      <c r="C72" s="15" t="s">
        <v>150</v>
      </c>
      <c r="D72" s="16" t="s">
        <v>146</v>
      </c>
      <c r="E72" s="44">
        <v>5173</v>
      </c>
      <c r="F72" s="45">
        <v>321</v>
      </c>
      <c r="G72" s="76">
        <f t="shared" ref="G72:G126" si="11">E72*0.216474616008</f>
        <v>1119.823188609384</v>
      </c>
      <c r="H72" s="17">
        <f t="shared" ref="H72:H126" si="12">F72*2.59018900661</f>
        <v>831.45067112181005</v>
      </c>
      <c r="I72" s="51">
        <f t="shared" ref="I72:I126" si="13">G72+H72</f>
        <v>1951.2738597311941</v>
      </c>
      <c r="J72" s="52">
        <f t="shared" ref="J72:J125" si="14">E72*0.225099826</f>
        <v>1164.4413998980001</v>
      </c>
      <c r="K72" s="53">
        <f t="shared" ref="K72:K125" si="15">E72*0.013913479</f>
        <v>71.974426866999991</v>
      </c>
      <c r="L72" s="84">
        <v>2900</v>
      </c>
      <c r="M72" s="18">
        <f t="shared" ref="M72:M89" si="16">ROUND(L72/3,0)</f>
        <v>967</v>
      </c>
      <c r="N72" s="63">
        <f t="shared" ref="N72:N126" si="17">L72-I72</f>
        <v>948.72614026880592</v>
      </c>
      <c r="O72" s="19"/>
      <c r="Q72" s="70">
        <v>2500</v>
      </c>
      <c r="R72" s="20">
        <f t="shared" ref="R72:R126" si="18">L72-Q72</f>
        <v>400</v>
      </c>
      <c r="S72" s="69">
        <f t="shared" ref="S72:S125" si="19">L72/0.7</f>
        <v>4142.8571428571431</v>
      </c>
      <c r="T72" s="69">
        <f t="shared" ref="T72:T125" si="20">S72-L72</f>
        <v>1242.8571428571431</v>
      </c>
      <c r="V72">
        <f t="shared" ref="V72:V125" si="21">L72/Q72*100</f>
        <v>115.99999999999999</v>
      </c>
    </row>
    <row r="73" spans="1:22" ht="33.950000000000003" customHeight="1" x14ac:dyDescent="0.2">
      <c r="A73" s="22" t="s">
        <v>151</v>
      </c>
      <c r="B73" s="24" t="s">
        <v>343</v>
      </c>
      <c r="C73" s="15" t="s">
        <v>152</v>
      </c>
      <c r="D73" s="16" t="s">
        <v>146</v>
      </c>
      <c r="E73" s="44">
        <v>4875</v>
      </c>
      <c r="F73" s="45">
        <v>716</v>
      </c>
      <c r="G73" s="76">
        <f t="shared" si="11"/>
        <v>1055.3137530389999</v>
      </c>
      <c r="H73" s="17">
        <f t="shared" si="12"/>
        <v>1854.5753287327602</v>
      </c>
      <c r="I73" s="51">
        <f t="shared" si="13"/>
        <v>2909.8890817717602</v>
      </c>
      <c r="J73" s="52">
        <f t="shared" si="14"/>
        <v>1097.36165175</v>
      </c>
      <c r="K73" s="53">
        <f t="shared" si="15"/>
        <v>67.828210124999998</v>
      </c>
      <c r="L73" s="84">
        <v>3800</v>
      </c>
      <c r="M73" s="18">
        <f t="shared" si="16"/>
        <v>1267</v>
      </c>
      <c r="N73" s="63">
        <f t="shared" si="17"/>
        <v>890.11091822823983</v>
      </c>
      <c r="O73" s="19"/>
      <c r="Q73" s="70">
        <v>3100</v>
      </c>
      <c r="R73" s="20">
        <f t="shared" si="18"/>
        <v>700</v>
      </c>
      <c r="S73" s="69">
        <f t="shared" si="19"/>
        <v>5428.5714285714294</v>
      </c>
      <c r="T73" s="69">
        <f t="shared" si="20"/>
        <v>1628.5714285714294</v>
      </c>
      <c r="V73">
        <f t="shared" si="21"/>
        <v>122.58064516129032</v>
      </c>
    </row>
    <row r="74" spans="1:22" ht="33.950000000000003" customHeight="1" x14ac:dyDescent="0.2">
      <c r="A74" s="22" t="s">
        <v>153</v>
      </c>
      <c r="B74" s="14" t="s">
        <v>344</v>
      </c>
      <c r="C74" s="15" t="s">
        <v>154</v>
      </c>
      <c r="D74" s="16" t="s">
        <v>146</v>
      </c>
      <c r="E74" s="44">
        <v>4067</v>
      </c>
      <c r="F74" s="45">
        <v>655</v>
      </c>
      <c r="G74" s="76">
        <f t="shared" si="11"/>
        <v>880.40226330453595</v>
      </c>
      <c r="H74" s="17">
        <f t="shared" si="12"/>
        <v>1696.5737993295502</v>
      </c>
      <c r="I74" s="51">
        <f t="shared" si="13"/>
        <v>2576.9760626340862</v>
      </c>
      <c r="J74" s="52">
        <f t="shared" si="14"/>
        <v>915.48099234200004</v>
      </c>
      <c r="K74" s="53">
        <f t="shared" si="15"/>
        <v>56.586119093000001</v>
      </c>
      <c r="L74" s="84">
        <v>3500</v>
      </c>
      <c r="M74" s="18">
        <f t="shared" si="16"/>
        <v>1167</v>
      </c>
      <c r="N74" s="63">
        <f t="shared" si="17"/>
        <v>923.02393736591375</v>
      </c>
      <c r="O74" s="19"/>
      <c r="Q74" s="70">
        <v>3100</v>
      </c>
      <c r="R74" s="20">
        <f t="shared" si="18"/>
        <v>400</v>
      </c>
      <c r="S74" s="69">
        <f t="shared" si="19"/>
        <v>5000</v>
      </c>
      <c r="T74" s="69">
        <f t="shared" si="20"/>
        <v>1500</v>
      </c>
      <c r="V74">
        <f t="shared" si="21"/>
        <v>112.90322580645163</v>
      </c>
    </row>
    <row r="75" spans="1:22" ht="33.950000000000003" customHeight="1" x14ac:dyDescent="0.2">
      <c r="A75" s="22" t="s">
        <v>155</v>
      </c>
      <c r="B75" s="14" t="s">
        <v>345</v>
      </c>
      <c r="C75" s="15" t="s">
        <v>156</v>
      </c>
      <c r="D75" s="16" t="s">
        <v>146</v>
      </c>
      <c r="E75" s="44">
        <v>15282</v>
      </c>
      <c r="F75" s="45">
        <v>2376</v>
      </c>
      <c r="G75" s="76">
        <f t="shared" si="11"/>
        <v>3308.1650818342559</v>
      </c>
      <c r="H75" s="17">
        <f t="shared" si="12"/>
        <v>6154.2890797053606</v>
      </c>
      <c r="I75" s="51">
        <f t="shared" si="13"/>
        <v>9462.4541615396156</v>
      </c>
      <c r="J75" s="52">
        <f t="shared" si="14"/>
        <v>3439.9755409320001</v>
      </c>
      <c r="K75" s="53">
        <f t="shared" si="15"/>
        <v>212.625786078</v>
      </c>
      <c r="L75" s="84">
        <v>10400</v>
      </c>
      <c r="M75" s="18">
        <f t="shared" si="16"/>
        <v>3467</v>
      </c>
      <c r="N75" s="63">
        <f t="shared" si="17"/>
        <v>937.5458384603844</v>
      </c>
      <c r="O75" s="19"/>
      <c r="Q75" s="70">
        <v>9200</v>
      </c>
      <c r="R75" s="20">
        <f t="shared" si="18"/>
        <v>1200</v>
      </c>
      <c r="S75" s="69">
        <f t="shared" si="19"/>
        <v>14857.142857142859</v>
      </c>
      <c r="T75" s="69">
        <f t="shared" si="20"/>
        <v>4457.1428571428587</v>
      </c>
      <c r="V75">
        <f t="shared" si="21"/>
        <v>113.04347826086956</v>
      </c>
    </row>
    <row r="76" spans="1:22" ht="33.950000000000003" customHeight="1" x14ac:dyDescent="0.2">
      <c r="A76" s="22" t="s">
        <v>157</v>
      </c>
      <c r="B76" s="14" t="s">
        <v>346</v>
      </c>
      <c r="C76" s="15" t="s">
        <v>158</v>
      </c>
      <c r="D76" s="16" t="s">
        <v>146</v>
      </c>
      <c r="E76" s="44">
        <v>4482</v>
      </c>
      <c r="F76" s="45">
        <v>437</v>
      </c>
      <c r="G76" s="76">
        <f t="shared" si="11"/>
        <v>970.23922894785596</v>
      </c>
      <c r="H76" s="17">
        <f t="shared" si="12"/>
        <v>1131.91259588857</v>
      </c>
      <c r="I76" s="51">
        <f t="shared" si="13"/>
        <v>2102.1518248364259</v>
      </c>
      <c r="J76" s="52">
        <f t="shared" si="14"/>
        <v>1008.897420132</v>
      </c>
      <c r="K76" s="53">
        <f t="shared" si="15"/>
        <v>62.360212877999999</v>
      </c>
      <c r="L76" s="84">
        <v>2600</v>
      </c>
      <c r="M76" s="18">
        <f t="shared" si="16"/>
        <v>867</v>
      </c>
      <c r="N76" s="63">
        <f t="shared" si="17"/>
        <v>497.84817516357407</v>
      </c>
      <c r="O76" s="19"/>
      <c r="Q76" s="70">
        <v>2300</v>
      </c>
      <c r="R76" s="20">
        <f t="shared" si="18"/>
        <v>300</v>
      </c>
      <c r="S76" s="69">
        <f t="shared" si="19"/>
        <v>3714.2857142857147</v>
      </c>
      <c r="T76" s="69">
        <f t="shared" si="20"/>
        <v>1114.2857142857147</v>
      </c>
      <c r="V76">
        <f t="shared" si="21"/>
        <v>113.04347826086956</v>
      </c>
    </row>
    <row r="77" spans="1:22" ht="33.950000000000003" customHeight="1" x14ac:dyDescent="0.2">
      <c r="A77" s="22" t="s">
        <v>159</v>
      </c>
      <c r="B77" s="14" t="s">
        <v>272</v>
      </c>
      <c r="C77" s="15" t="s">
        <v>271</v>
      </c>
      <c r="D77" s="16" t="s">
        <v>161</v>
      </c>
      <c r="E77" s="44">
        <v>5636</v>
      </c>
      <c r="F77" s="45">
        <v>230</v>
      </c>
      <c r="G77" s="76">
        <f t="shared" si="11"/>
        <v>1220.0509358210879</v>
      </c>
      <c r="H77" s="17">
        <f t="shared" si="12"/>
        <v>595.74347152030009</v>
      </c>
      <c r="I77" s="51">
        <f t="shared" si="13"/>
        <v>1815.794407341388</v>
      </c>
      <c r="J77" s="52">
        <f t="shared" si="14"/>
        <v>1268.662619336</v>
      </c>
      <c r="K77" s="53">
        <f t="shared" si="15"/>
        <v>78.41636764399999</v>
      </c>
      <c r="L77" s="84">
        <v>2800</v>
      </c>
      <c r="M77" s="18">
        <f t="shared" si="16"/>
        <v>933</v>
      </c>
      <c r="N77" s="63">
        <f t="shared" si="17"/>
        <v>984.20559265861198</v>
      </c>
      <c r="O77" s="19"/>
      <c r="Q77" s="70">
        <v>2000</v>
      </c>
      <c r="R77" s="20">
        <f t="shared" si="18"/>
        <v>800</v>
      </c>
      <c r="S77" s="69">
        <f t="shared" si="19"/>
        <v>4000.0000000000005</v>
      </c>
      <c r="T77" s="69">
        <f t="shared" si="20"/>
        <v>1200.0000000000005</v>
      </c>
      <c r="V77">
        <f t="shared" si="21"/>
        <v>140</v>
      </c>
    </row>
    <row r="78" spans="1:22" ht="33.950000000000003" customHeight="1" x14ac:dyDescent="0.2">
      <c r="A78" s="22" t="s">
        <v>162</v>
      </c>
      <c r="B78" s="14" t="s">
        <v>270</v>
      </c>
      <c r="C78" s="15" t="s">
        <v>160</v>
      </c>
      <c r="D78" s="16" t="s">
        <v>161</v>
      </c>
      <c r="E78" s="44">
        <v>5636</v>
      </c>
      <c r="F78" s="45">
        <v>1101</v>
      </c>
      <c r="G78" s="76">
        <f t="shared" si="11"/>
        <v>1220.0509358210879</v>
      </c>
      <c r="H78" s="17">
        <f t="shared" si="12"/>
        <v>2851.7980962776101</v>
      </c>
      <c r="I78" s="51">
        <f t="shared" si="13"/>
        <v>4071.849032098698</v>
      </c>
      <c r="J78" s="52">
        <f t="shared" si="14"/>
        <v>1268.662619336</v>
      </c>
      <c r="K78" s="53">
        <f t="shared" si="15"/>
        <v>78.41636764399999</v>
      </c>
      <c r="L78" s="84">
        <v>5000</v>
      </c>
      <c r="M78" s="18">
        <f t="shared" si="16"/>
        <v>1667</v>
      </c>
      <c r="N78" s="63">
        <f t="shared" si="17"/>
        <v>928.15096790130201</v>
      </c>
      <c r="O78" s="19"/>
      <c r="Q78" s="70">
        <v>4000</v>
      </c>
      <c r="R78" s="20">
        <f t="shared" si="18"/>
        <v>1000</v>
      </c>
      <c r="S78" s="69">
        <f t="shared" si="19"/>
        <v>7142.8571428571431</v>
      </c>
      <c r="T78" s="69">
        <f t="shared" si="20"/>
        <v>2142.8571428571431</v>
      </c>
      <c r="V78">
        <f t="shared" si="21"/>
        <v>125</v>
      </c>
    </row>
    <row r="79" spans="1:22" ht="33.950000000000003" customHeight="1" x14ac:dyDescent="0.2">
      <c r="A79" s="22" t="s">
        <v>164</v>
      </c>
      <c r="B79" s="14" t="s">
        <v>347</v>
      </c>
      <c r="C79" s="15" t="s">
        <v>163</v>
      </c>
      <c r="D79" s="16" t="s">
        <v>161</v>
      </c>
      <c r="E79" s="44">
        <v>2883</v>
      </c>
      <c r="F79" s="45">
        <v>189</v>
      </c>
      <c r="G79" s="76">
        <f t="shared" si="11"/>
        <v>624.09631795106395</v>
      </c>
      <c r="H79" s="17">
        <f t="shared" si="12"/>
        <v>489.54572224929001</v>
      </c>
      <c r="I79" s="51">
        <f t="shared" si="13"/>
        <v>1113.6420402003539</v>
      </c>
      <c r="J79" s="52">
        <f t="shared" si="14"/>
        <v>648.96279835799999</v>
      </c>
      <c r="K79" s="53">
        <f t="shared" si="15"/>
        <v>40.112559956999995</v>
      </c>
      <c r="L79" s="84">
        <v>2000</v>
      </c>
      <c r="M79" s="18">
        <f t="shared" si="16"/>
        <v>667</v>
      </c>
      <c r="N79" s="63">
        <f t="shared" si="17"/>
        <v>886.3579597996461</v>
      </c>
      <c r="O79" s="19"/>
      <c r="Q79" s="70">
        <v>1900</v>
      </c>
      <c r="R79" s="20">
        <f t="shared" si="18"/>
        <v>100</v>
      </c>
      <c r="S79" s="69">
        <f t="shared" si="19"/>
        <v>2857.1428571428573</v>
      </c>
      <c r="T79" s="69">
        <f t="shared" si="20"/>
        <v>857.14285714285734</v>
      </c>
      <c r="V79">
        <f t="shared" si="21"/>
        <v>105.26315789473684</v>
      </c>
    </row>
    <row r="80" spans="1:22" ht="33.950000000000003" customHeight="1" x14ac:dyDescent="0.2">
      <c r="A80" s="22" t="s">
        <v>166</v>
      </c>
      <c r="B80" s="14" t="s">
        <v>348</v>
      </c>
      <c r="C80" s="15" t="s">
        <v>165</v>
      </c>
      <c r="D80" s="16" t="s">
        <v>161</v>
      </c>
      <c r="E80" s="44">
        <v>3891</v>
      </c>
      <c r="F80" s="45">
        <v>344</v>
      </c>
      <c r="G80" s="76">
        <f t="shared" si="11"/>
        <v>842.30273088712795</v>
      </c>
      <c r="H80" s="17">
        <f t="shared" si="12"/>
        <v>891.02501827384003</v>
      </c>
      <c r="I80" s="51">
        <f t="shared" si="13"/>
        <v>1733.3277491609679</v>
      </c>
      <c r="J80" s="52">
        <f t="shared" si="14"/>
        <v>875.86342296600003</v>
      </c>
      <c r="K80" s="53">
        <f t="shared" si="15"/>
        <v>54.137346788999999</v>
      </c>
      <c r="L80" s="84">
        <v>2600</v>
      </c>
      <c r="M80" s="18">
        <f t="shared" si="16"/>
        <v>867</v>
      </c>
      <c r="N80" s="63">
        <f t="shared" si="17"/>
        <v>866.67225083903213</v>
      </c>
      <c r="O80" s="19"/>
      <c r="Q80" s="70">
        <v>2200</v>
      </c>
      <c r="R80" s="20">
        <f t="shared" si="18"/>
        <v>400</v>
      </c>
      <c r="S80" s="69">
        <f t="shared" si="19"/>
        <v>3714.2857142857147</v>
      </c>
      <c r="T80" s="69">
        <f t="shared" si="20"/>
        <v>1114.2857142857147</v>
      </c>
      <c r="V80">
        <f t="shared" si="21"/>
        <v>118.18181818181819</v>
      </c>
    </row>
    <row r="81" spans="1:22" ht="33.950000000000003" customHeight="1" x14ac:dyDescent="0.2">
      <c r="A81" s="22" t="s">
        <v>168</v>
      </c>
      <c r="B81" s="14" t="s">
        <v>349</v>
      </c>
      <c r="C81" s="15" t="s">
        <v>167</v>
      </c>
      <c r="D81" s="16" t="s">
        <v>161</v>
      </c>
      <c r="E81" s="44">
        <v>4273</v>
      </c>
      <c r="F81" s="45">
        <v>390</v>
      </c>
      <c r="G81" s="76">
        <f t="shared" si="11"/>
        <v>924.99603420218398</v>
      </c>
      <c r="H81" s="17">
        <f t="shared" si="12"/>
        <v>1010.1737125779001</v>
      </c>
      <c r="I81" s="51">
        <f t="shared" si="13"/>
        <v>1935.1697467800841</v>
      </c>
      <c r="J81" s="52">
        <f t="shared" si="14"/>
        <v>961.85155649800004</v>
      </c>
      <c r="K81" s="53">
        <f t="shared" si="15"/>
        <v>59.452295766999995</v>
      </c>
      <c r="L81" s="84">
        <v>2800</v>
      </c>
      <c r="M81" s="18">
        <f t="shared" si="16"/>
        <v>933</v>
      </c>
      <c r="N81" s="63">
        <f t="shared" si="17"/>
        <v>864.8302532199159</v>
      </c>
      <c r="O81" s="19"/>
      <c r="Q81" s="70">
        <v>2500</v>
      </c>
      <c r="R81" s="20">
        <f t="shared" si="18"/>
        <v>300</v>
      </c>
      <c r="S81" s="69">
        <f t="shared" si="19"/>
        <v>4000.0000000000005</v>
      </c>
      <c r="T81" s="69">
        <f t="shared" si="20"/>
        <v>1200.0000000000005</v>
      </c>
      <c r="V81">
        <f t="shared" si="21"/>
        <v>112.00000000000001</v>
      </c>
    </row>
    <row r="82" spans="1:22" ht="33.950000000000003" customHeight="1" x14ac:dyDescent="0.2">
      <c r="A82" s="22" t="s">
        <v>170</v>
      </c>
      <c r="B82" s="14" t="s">
        <v>350</v>
      </c>
      <c r="C82" s="15" t="s">
        <v>169</v>
      </c>
      <c r="D82" s="16" t="s">
        <v>161</v>
      </c>
      <c r="E82" s="44">
        <v>4130</v>
      </c>
      <c r="F82" s="45">
        <v>144</v>
      </c>
      <c r="G82" s="76">
        <f t="shared" si="11"/>
        <v>894.04016411303996</v>
      </c>
      <c r="H82" s="17">
        <f t="shared" si="12"/>
        <v>372.98721695184003</v>
      </c>
      <c r="I82" s="51">
        <f t="shared" si="13"/>
        <v>1267.02738106488</v>
      </c>
      <c r="J82" s="52">
        <f t="shared" si="14"/>
        <v>929.66228137999997</v>
      </c>
      <c r="K82" s="53">
        <f t="shared" si="15"/>
        <v>57.462668269999995</v>
      </c>
      <c r="L82" s="84">
        <v>2200</v>
      </c>
      <c r="M82" s="18">
        <f t="shared" si="16"/>
        <v>733</v>
      </c>
      <c r="N82" s="63">
        <f t="shared" si="17"/>
        <v>932.97261893511995</v>
      </c>
      <c r="O82" s="19"/>
      <c r="Q82" s="70">
        <v>2000</v>
      </c>
      <c r="R82" s="20">
        <f t="shared" si="18"/>
        <v>200</v>
      </c>
      <c r="S82" s="69">
        <f t="shared" si="19"/>
        <v>3142.8571428571431</v>
      </c>
      <c r="T82" s="69">
        <f t="shared" si="20"/>
        <v>942.85714285714312</v>
      </c>
      <c r="V82">
        <f t="shared" si="21"/>
        <v>110.00000000000001</v>
      </c>
    </row>
    <row r="83" spans="1:22" ht="33.950000000000003" customHeight="1" x14ac:dyDescent="0.2">
      <c r="A83" s="22" t="s">
        <v>173</v>
      </c>
      <c r="B83" s="14" t="s">
        <v>351</v>
      </c>
      <c r="C83" s="15" t="s">
        <v>171</v>
      </c>
      <c r="D83" s="16" t="s">
        <v>172</v>
      </c>
      <c r="E83" s="44">
        <v>14752</v>
      </c>
      <c r="F83" s="45">
        <v>2465</v>
      </c>
      <c r="G83" s="76">
        <f t="shared" si="11"/>
        <v>3193.433535350016</v>
      </c>
      <c r="H83" s="17">
        <f t="shared" si="12"/>
        <v>6384.8159012936503</v>
      </c>
      <c r="I83" s="51">
        <f t="shared" si="13"/>
        <v>9578.2494366436658</v>
      </c>
      <c r="J83" s="52">
        <f t="shared" si="14"/>
        <v>3320.6726331519999</v>
      </c>
      <c r="K83" s="53">
        <f t="shared" si="15"/>
        <v>205.25164220799999</v>
      </c>
      <c r="L83" s="84">
        <v>10500</v>
      </c>
      <c r="M83" s="18">
        <f t="shared" si="16"/>
        <v>3500</v>
      </c>
      <c r="N83" s="63">
        <f t="shared" si="17"/>
        <v>921.75056335633417</v>
      </c>
      <c r="O83" s="19"/>
      <c r="Q83" s="70">
        <v>8450</v>
      </c>
      <c r="R83" s="20">
        <f t="shared" si="18"/>
        <v>2050</v>
      </c>
      <c r="S83" s="69">
        <f t="shared" si="19"/>
        <v>15000.000000000002</v>
      </c>
      <c r="T83" s="69">
        <f t="shared" si="20"/>
        <v>4500.0000000000018</v>
      </c>
      <c r="V83">
        <f t="shared" si="21"/>
        <v>124.2603550295858</v>
      </c>
    </row>
    <row r="84" spans="1:22" ht="33.950000000000003" customHeight="1" x14ac:dyDescent="0.2">
      <c r="A84" s="22" t="s">
        <v>175</v>
      </c>
      <c r="B84" s="14" t="s">
        <v>352</v>
      </c>
      <c r="C84" s="15" t="s">
        <v>174</v>
      </c>
      <c r="D84" s="16" t="s">
        <v>172</v>
      </c>
      <c r="E84" s="44">
        <v>6676</v>
      </c>
      <c r="F84" s="45">
        <v>634</v>
      </c>
      <c r="G84" s="76">
        <f t="shared" si="11"/>
        <v>1445.1845364694079</v>
      </c>
      <c r="H84" s="17">
        <f t="shared" si="12"/>
        <v>1642.1798301907402</v>
      </c>
      <c r="I84" s="51">
        <f t="shared" si="13"/>
        <v>3087.3643666601483</v>
      </c>
      <c r="J84" s="52">
        <f t="shared" si="14"/>
        <v>1502.766438376</v>
      </c>
      <c r="K84" s="53">
        <f t="shared" si="15"/>
        <v>92.886385804</v>
      </c>
      <c r="L84" s="84">
        <v>4000</v>
      </c>
      <c r="M84" s="18">
        <f t="shared" si="16"/>
        <v>1333</v>
      </c>
      <c r="N84" s="63">
        <f t="shared" si="17"/>
        <v>912.63563333985167</v>
      </c>
      <c r="O84" s="19"/>
      <c r="Q84" s="70">
        <v>3200</v>
      </c>
      <c r="R84" s="20">
        <f t="shared" si="18"/>
        <v>800</v>
      </c>
      <c r="S84" s="69">
        <f t="shared" si="19"/>
        <v>5714.2857142857147</v>
      </c>
      <c r="T84" s="69">
        <f t="shared" si="20"/>
        <v>1714.2857142857147</v>
      </c>
      <c r="V84">
        <f t="shared" si="21"/>
        <v>125</v>
      </c>
    </row>
    <row r="85" spans="1:22" ht="33.950000000000003" customHeight="1" x14ac:dyDescent="0.2">
      <c r="A85" s="22" t="s">
        <v>177</v>
      </c>
      <c r="B85" s="14" t="s">
        <v>353</v>
      </c>
      <c r="C85" s="15" t="s">
        <v>176</v>
      </c>
      <c r="D85" s="16" t="s">
        <v>172</v>
      </c>
      <c r="E85" s="44">
        <v>2911</v>
      </c>
      <c r="F85" s="45">
        <v>318</v>
      </c>
      <c r="G85" s="76">
        <f t="shared" si="11"/>
        <v>630.15760719928801</v>
      </c>
      <c r="H85" s="17">
        <f t="shared" si="12"/>
        <v>823.68010410198008</v>
      </c>
      <c r="I85" s="51">
        <f t="shared" si="13"/>
        <v>1453.837711301268</v>
      </c>
      <c r="J85" s="52">
        <f t="shared" si="14"/>
        <v>655.26559348600006</v>
      </c>
      <c r="K85" s="53">
        <f t="shared" si="15"/>
        <v>40.502137368999996</v>
      </c>
      <c r="L85" s="84">
        <v>2400</v>
      </c>
      <c r="M85" s="18">
        <f t="shared" si="16"/>
        <v>800</v>
      </c>
      <c r="N85" s="63">
        <f t="shared" si="17"/>
        <v>946.16228869873203</v>
      </c>
      <c r="O85" s="19"/>
      <c r="Q85" s="70">
        <v>2000</v>
      </c>
      <c r="R85" s="20">
        <f t="shared" si="18"/>
        <v>400</v>
      </c>
      <c r="S85" s="69">
        <f t="shared" si="19"/>
        <v>3428.5714285714289</v>
      </c>
      <c r="T85" s="69">
        <f t="shared" si="20"/>
        <v>1028.5714285714289</v>
      </c>
      <c r="V85">
        <f t="shared" si="21"/>
        <v>120</v>
      </c>
    </row>
    <row r="86" spans="1:22" ht="33.950000000000003" customHeight="1" x14ac:dyDescent="0.2">
      <c r="A86" s="22" t="s">
        <v>179</v>
      </c>
      <c r="B86" s="14" t="s">
        <v>354</v>
      </c>
      <c r="C86" s="15" t="s">
        <v>178</v>
      </c>
      <c r="D86" s="16" t="s">
        <v>172</v>
      </c>
      <c r="E86" s="44">
        <v>4453</v>
      </c>
      <c r="F86" s="45">
        <v>212</v>
      </c>
      <c r="G86" s="76">
        <f t="shared" si="11"/>
        <v>963.96146508362403</v>
      </c>
      <c r="H86" s="17">
        <f t="shared" si="12"/>
        <v>549.12006940132005</v>
      </c>
      <c r="I86" s="51">
        <f t="shared" si="13"/>
        <v>1513.0815344849441</v>
      </c>
      <c r="J86" s="52">
        <f t="shared" si="14"/>
        <v>1002.369525178</v>
      </c>
      <c r="K86" s="53">
        <f t="shared" si="15"/>
        <v>61.956721986999995</v>
      </c>
      <c r="L86" s="84">
        <v>2500</v>
      </c>
      <c r="M86" s="18">
        <f t="shared" si="16"/>
        <v>833</v>
      </c>
      <c r="N86" s="63">
        <f t="shared" si="17"/>
        <v>986.91846551505591</v>
      </c>
      <c r="O86" s="19"/>
      <c r="Q86" s="70">
        <v>2000</v>
      </c>
      <c r="R86" s="20">
        <f t="shared" si="18"/>
        <v>500</v>
      </c>
      <c r="S86" s="69">
        <f t="shared" si="19"/>
        <v>3571.4285714285716</v>
      </c>
      <c r="T86" s="69">
        <f t="shared" si="20"/>
        <v>1071.4285714285716</v>
      </c>
      <c r="V86">
        <f t="shared" si="21"/>
        <v>125</v>
      </c>
    </row>
    <row r="87" spans="1:22" ht="33.950000000000003" customHeight="1" x14ac:dyDescent="0.2">
      <c r="A87" s="22" t="s">
        <v>181</v>
      </c>
      <c r="B87" s="14" t="s">
        <v>355</v>
      </c>
      <c r="C87" s="15" t="s">
        <v>180</v>
      </c>
      <c r="D87" s="16" t="s">
        <v>172</v>
      </c>
      <c r="E87" s="44">
        <v>2553</v>
      </c>
      <c r="F87" s="45">
        <v>580</v>
      </c>
      <c r="G87" s="76">
        <f t="shared" si="11"/>
        <v>552.65969466842398</v>
      </c>
      <c r="H87" s="17">
        <f t="shared" si="12"/>
        <v>1502.3096238338001</v>
      </c>
      <c r="I87" s="51">
        <f t="shared" si="13"/>
        <v>2054.9693185022243</v>
      </c>
      <c r="J87" s="52">
        <f t="shared" si="14"/>
        <v>574.67985577800005</v>
      </c>
      <c r="K87" s="53">
        <f t="shared" si="15"/>
        <v>35.521111886999996</v>
      </c>
      <c r="L87" s="84">
        <v>3000</v>
      </c>
      <c r="M87" s="18">
        <f t="shared" si="16"/>
        <v>1000</v>
      </c>
      <c r="N87" s="63">
        <f t="shared" si="17"/>
        <v>945.03068149777573</v>
      </c>
      <c r="O87" s="19"/>
      <c r="Q87" s="70">
        <v>2400</v>
      </c>
      <c r="R87" s="20">
        <f t="shared" si="18"/>
        <v>600</v>
      </c>
      <c r="S87" s="69">
        <f t="shared" si="19"/>
        <v>4285.7142857142862</v>
      </c>
      <c r="T87" s="69">
        <f t="shared" si="20"/>
        <v>1285.7142857142862</v>
      </c>
      <c r="V87">
        <f t="shared" si="21"/>
        <v>125</v>
      </c>
    </row>
    <row r="88" spans="1:22" ht="33.950000000000003" customHeight="1" x14ac:dyDescent="0.2">
      <c r="A88" s="22" t="s">
        <v>183</v>
      </c>
      <c r="B88" s="14" t="s">
        <v>356</v>
      </c>
      <c r="C88" s="15" t="s">
        <v>182</v>
      </c>
      <c r="D88" s="16" t="s">
        <v>172</v>
      </c>
      <c r="E88" s="44">
        <v>1938</v>
      </c>
      <c r="F88" s="45">
        <v>231</v>
      </c>
      <c r="G88" s="76">
        <f t="shared" si="11"/>
        <v>419.52780582350397</v>
      </c>
      <c r="H88" s="17">
        <f t="shared" si="12"/>
        <v>598.33366052691008</v>
      </c>
      <c r="I88" s="51">
        <f t="shared" si="13"/>
        <v>1017.861466350414</v>
      </c>
      <c r="J88" s="52">
        <f t="shared" si="14"/>
        <v>436.24346278799999</v>
      </c>
      <c r="K88" s="53">
        <f t="shared" si="15"/>
        <v>26.964322301999999</v>
      </c>
      <c r="L88" s="84">
        <v>1800</v>
      </c>
      <c r="M88" s="18">
        <f t="shared" si="16"/>
        <v>600</v>
      </c>
      <c r="N88" s="63">
        <f t="shared" si="17"/>
        <v>782.13853364958595</v>
      </c>
      <c r="O88" s="19"/>
      <c r="Q88" s="70">
        <v>1700</v>
      </c>
      <c r="R88" s="20">
        <f t="shared" si="18"/>
        <v>100</v>
      </c>
      <c r="S88" s="69">
        <f t="shared" si="19"/>
        <v>2571.4285714285716</v>
      </c>
      <c r="T88" s="69">
        <f t="shared" si="20"/>
        <v>771.42857142857156</v>
      </c>
      <c r="V88">
        <f t="shared" si="21"/>
        <v>105.88235294117648</v>
      </c>
    </row>
    <row r="89" spans="1:22" ht="33.950000000000003" customHeight="1" x14ac:dyDescent="0.2">
      <c r="A89" s="22" t="s">
        <v>185</v>
      </c>
      <c r="B89" s="14" t="s">
        <v>357</v>
      </c>
      <c r="C89" s="15" t="s">
        <v>184</v>
      </c>
      <c r="D89" s="16" t="s">
        <v>172</v>
      </c>
      <c r="E89" s="44">
        <v>4220</v>
      </c>
      <c r="F89" s="45">
        <v>374</v>
      </c>
      <c r="G89" s="76">
        <f t="shared" si="11"/>
        <v>913.52287955376005</v>
      </c>
      <c r="H89" s="17">
        <f t="shared" si="12"/>
        <v>968.73068847214006</v>
      </c>
      <c r="I89" s="51">
        <f t="shared" si="13"/>
        <v>1882.2535680259002</v>
      </c>
      <c r="J89" s="52">
        <f t="shared" si="14"/>
        <v>949.92126572000006</v>
      </c>
      <c r="K89" s="53">
        <f t="shared" si="15"/>
        <v>58.714881379999994</v>
      </c>
      <c r="L89" s="84">
        <v>2800</v>
      </c>
      <c r="M89" s="18">
        <f t="shared" si="16"/>
        <v>933</v>
      </c>
      <c r="N89" s="63">
        <f t="shared" si="17"/>
        <v>917.74643197409978</v>
      </c>
      <c r="O89" s="19"/>
      <c r="Q89" s="70">
        <v>2300</v>
      </c>
      <c r="R89" s="20">
        <f t="shared" si="18"/>
        <v>500</v>
      </c>
      <c r="S89" s="69">
        <f t="shared" si="19"/>
        <v>4000.0000000000005</v>
      </c>
      <c r="T89" s="69">
        <f t="shared" si="20"/>
        <v>1200.0000000000005</v>
      </c>
      <c r="V89">
        <f t="shared" si="21"/>
        <v>121.73913043478262</v>
      </c>
    </row>
    <row r="90" spans="1:22" ht="33.950000000000003" customHeight="1" x14ac:dyDescent="0.2">
      <c r="A90" s="22" t="s">
        <v>187</v>
      </c>
      <c r="B90" s="14" t="s">
        <v>358</v>
      </c>
      <c r="C90" s="15" t="s">
        <v>186</v>
      </c>
      <c r="D90" s="16" t="s">
        <v>172</v>
      </c>
      <c r="E90" s="44">
        <v>2982</v>
      </c>
      <c r="F90" s="45">
        <v>197</v>
      </c>
      <c r="G90" s="76">
        <f t="shared" si="11"/>
        <v>645.52730493585602</v>
      </c>
      <c r="H90" s="17">
        <f t="shared" si="12"/>
        <v>510.26723430217004</v>
      </c>
      <c r="I90" s="51">
        <f t="shared" si="13"/>
        <v>1155.7945392380261</v>
      </c>
      <c r="J90" s="52">
        <f t="shared" si="14"/>
        <v>671.24768113200003</v>
      </c>
      <c r="K90" s="53">
        <f t="shared" si="15"/>
        <v>41.489994377999999</v>
      </c>
      <c r="L90" s="84">
        <v>2000</v>
      </c>
      <c r="M90" s="18">
        <f>ROUND(L90/3,0)</f>
        <v>667</v>
      </c>
      <c r="N90" s="63">
        <f t="shared" si="17"/>
        <v>844.20546076197388</v>
      </c>
      <c r="O90" s="19"/>
      <c r="Q90" s="70">
        <v>1800</v>
      </c>
      <c r="R90" s="20">
        <f t="shared" si="18"/>
        <v>200</v>
      </c>
      <c r="S90" s="69">
        <f t="shared" si="19"/>
        <v>2857.1428571428573</v>
      </c>
      <c r="T90" s="69">
        <f t="shared" si="20"/>
        <v>857.14285714285734</v>
      </c>
      <c r="V90">
        <f t="shared" si="21"/>
        <v>111.11111111111111</v>
      </c>
    </row>
    <row r="91" spans="1:22" ht="33.950000000000003" customHeight="1" x14ac:dyDescent="0.2">
      <c r="A91" s="22" t="s">
        <v>189</v>
      </c>
      <c r="B91" s="14" t="s">
        <v>359</v>
      </c>
      <c r="C91" s="15" t="s">
        <v>188</v>
      </c>
      <c r="D91" s="16" t="s">
        <v>172</v>
      </c>
      <c r="E91" s="44">
        <v>6229</v>
      </c>
      <c r="F91" s="45">
        <v>771</v>
      </c>
      <c r="G91" s="76">
        <f t="shared" si="11"/>
        <v>1348.420383113832</v>
      </c>
      <c r="H91" s="17">
        <f t="shared" si="12"/>
        <v>1997.0357240963101</v>
      </c>
      <c r="I91" s="51">
        <f t="shared" si="13"/>
        <v>3345.4561072101424</v>
      </c>
      <c r="J91" s="52">
        <f t="shared" si="14"/>
        <v>1402.1468161539999</v>
      </c>
      <c r="K91" s="53">
        <f t="shared" si="15"/>
        <v>86.667060691000003</v>
      </c>
      <c r="L91" s="84">
        <v>4200</v>
      </c>
      <c r="M91" s="18">
        <f t="shared" ref="M91:M126" si="22">ROUND(L91/3,0)</f>
        <v>1400</v>
      </c>
      <c r="N91" s="63">
        <f t="shared" si="17"/>
        <v>854.54389278985764</v>
      </c>
      <c r="O91" s="19"/>
      <c r="Q91" s="70">
        <v>3500</v>
      </c>
      <c r="R91" s="20">
        <f t="shared" si="18"/>
        <v>700</v>
      </c>
      <c r="S91" s="69">
        <f t="shared" si="19"/>
        <v>6000</v>
      </c>
      <c r="T91" s="69">
        <f t="shared" si="20"/>
        <v>1800</v>
      </c>
      <c r="V91">
        <f t="shared" si="21"/>
        <v>120</v>
      </c>
    </row>
    <row r="92" spans="1:22" ht="33.950000000000003" customHeight="1" x14ac:dyDescent="0.2">
      <c r="A92" s="22" t="s">
        <v>192</v>
      </c>
      <c r="B92" s="14" t="s">
        <v>360</v>
      </c>
      <c r="C92" s="15" t="s">
        <v>190</v>
      </c>
      <c r="D92" s="16" t="s">
        <v>191</v>
      </c>
      <c r="E92" s="44">
        <v>12101</v>
      </c>
      <c r="F92" s="45">
        <v>2070</v>
      </c>
      <c r="G92" s="76">
        <f t="shared" si="11"/>
        <v>2619.5593283128078</v>
      </c>
      <c r="H92" s="17">
        <f t="shared" si="12"/>
        <v>5361.6912436827006</v>
      </c>
      <c r="I92" s="51">
        <f t="shared" si="13"/>
        <v>7981.2505719955079</v>
      </c>
      <c r="J92" s="52">
        <f t="shared" si="14"/>
        <v>2723.9329944259998</v>
      </c>
      <c r="K92" s="53">
        <f t="shared" si="15"/>
        <v>168.367009379</v>
      </c>
      <c r="L92" s="84">
        <v>9000</v>
      </c>
      <c r="M92" s="18">
        <f t="shared" si="22"/>
        <v>3000</v>
      </c>
      <c r="N92" s="63">
        <f t="shared" si="17"/>
        <v>1018.7494280044921</v>
      </c>
      <c r="O92" s="19"/>
      <c r="Q92" s="70">
        <v>8500</v>
      </c>
      <c r="R92" s="20">
        <f t="shared" si="18"/>
        <v>500</v>
      </c>
      <c r="S92" s="69">
        <f t="shared" si="19"/>
        <v>12857.142857142859</v>
      </c>
      <c r="T92" s="69">
        <f t="shared" si="20"/>
        <v>3857.1428571428587</v>
      </c>
      <c r="V92">
        <f t="shared" si="21"/>
        <v>105.88235294117648</v>
      </c>
    </row>
    <row r="93" spans="1:22" ht="33.950000000000003" customHeight="1" x14ac:dyDescent="0.2">
      <c r="A93" s="22" t="s">
        <v>194</v>
      </c>
      <c r="B93" s="24" t="s">
        <v>361</v>
      </c>
      <c r="C93" s="15" t="s">
        <v>193</v>
      </c>
      <c r="D93" s="16" t="s">
        <v>191</v>
      </c>
      <c r="E93" s="44">
        <v>4288</v>
      </c>
      <c r="F93" s="45">
        <v>539</v>
      </c>
      <c r="G93" s="76">
        <f t="shared" si="11"/>
        <v>928.24315344230399</v>
      </c>
      <c r="H93" s="17">
        <f t="shared" si="12"/>
        <v>1396.11187456279</v>
      </c>
      <c r="I93" s="51">
        <f t="shared" si="13"/>
        <v>2324.355028005094</v>
      </c>
      <c r="J93" s="52">
        <f t="shared" si="14"/>
        <v>965.22805388799998</v>
      </c>
      <c r="K93" s="53">
        <f t="shared" si="15"/>
        <v>59.660997951999995</v>
      </c>
      <c r="L93" s="84">
        <v>3200</v>
      </c>
      <c r="M93" s="18">
        <f t="shared" si="22"/>
        <v>1067</v>
      </c>
      <c r="N93" s="63">
        <f t="shared" si="17"/>
        <v>875.64497199490597</v>
      </c>
      <c r="O93" s="19"/>
      <c r="Q93" s="70">
        <v>2500</v>
      </c>
      <c r="R93" s="20">
        <f t="shared" si="18"/>
        <v>700</v>
      </c>
      <c r="S93" s="69">
        <f t="shared" si="19"/>
        <v>4571.4285714285716</v>
      </c>
      <c r="T93" s="69">
        <f t="shared" si="20"/>
        <v>1371.4285714285716</v>
      </c>
      <c r="V93">
        <f t="shared" si="21"/>
        <v>128</v>
      </c>
    </row>
    <row r="94" spans="1:22" ht="33.950000000000003" customHeight="1" x14ac:dyDescent="0.2">
      <c r="A94" s="22" t="s">
        <v>196</v>
      </c>
      <c r="B94" s="24" t="s">
        <v>362</v>
      </c>
      <c r="C94" s="15" t="s">
        <v>195</v>
      </c>
      <c r="D94" s="16" t="s">
        <v>191</v>
      </c>
      <c r="E94" s="44">
        <v>3387</v>
      </c>
      <c r="F94" s="45">
        <v>286</v>
      </c>
      <c r="G94" s="76">
        <f t="shared" si="11"/>
        <v>733.19952441909595</v>
      </c>
      <c r="H94" s="17">
        <f t="shared" si="12"/>
        <v>740.79405589046007</v>
      </c>
      <c r="I94" s="51">
        <f t="shared" si="13"/>
        <v>1473.9935803095559</v>
      </c>
      <c r="J94" s="52">
        <f t="shared" si="14"/>
        <v>762.41311066200001</v>
      </c>
      <c r="K94" s="53">
        <f t="shared" si="15"/>
        <v>47.124953372999997</v>
      </c>
      <c r="L94" s="84">
        <v>2300</v>
      </c>
      <c r="M94" s="18">
        <f t="shared" si="22"/>
        <v>767</v>
      </c>
      <c r="N94" s="63">
        <f t="shared" si="17"/>
        <v>826.00641969044409</v>
      </c>
      <c r="O94" s="19"/>
      <c r="Q94" s="70">
        <v>2000</v>
      </c>
      <c r="R94" s="20">
        <f t="shared" si="18"/>
        <v>300</v>
      </c>
      <c r="S94" s="69">
        <f t="shared" si="19"/>
        <v>3285.7142857142858</v>
      </c>
      <c r="T94" s="69">
        <f t="shared" si="20"/>
        <v>985.71428571428578</v>
      </c>
      <c r="V94">
        <f t="shared" si="21"/>
        <v>114.99999999999999</v>
      </c>
    </row>
    <row r="95" spans="1:22" ht="33.950000000000003" customHeight="1" x14ac:dyDescent="0.2">
      <c r="A95" s="22" t="s">
        <v>198</v>
      </c>
      <c r="B95" s="14" t="s">
        <v>363</v>
      </c>
      <c r="C95" s="15" t="s">
        <v>197</v>
      </c>
      <c r="D95" s="16" t="s">
        <v>191</v>
      </c>
      <c r="E95" s="44">
        <v>3282</v>
      </c>
      <c r="F95" s="45">
        <v>177</v>
      </c>
      <c r="G95" s="76">
        <f t="shared" si="11"/>
        <v>710.46968973825597</v>
      </c>
      <c r="H95" s="17">
        <f t="shared" si="12"/>
        <v>458.46345416997002</v>
      </c>
      <c r="I95" s="51">
        <f t="shared" si="13"/>
        <v>1168.9331439082259</v>
      </c>
      <c r="J95" s="52">
        <f t="shared" si="14"/>
        <v>738.77762893199997</v>
      </c>
      <c r="K95" s="53">
        <f t="shared" si="15"/>
        <v>45.664038077999997</v>
      </c>
      <c r="L95" s="84">
        <v>2100</v>
      </c>
      <c r="M95" s="18">
        <f t="shared" si="22"/>
        <v>700</v>
      </c>
      <c r="N95" s="63">
        <f t="shared" si="17"/>
        <v>931.06685609177407</v>
      </c>
      <c r="O95" s="19"/>
      <c r="Q95" s="70">
        <v>1500</v>
      </c>
      <c r="R95" s="20">
        <f t="shared" si="18"/>
        <v>600</v>
      </c>
      <c r="S95" s="69">
        <f t="shared" si="19"/>
        <v>3000</v>
      </c>
      <c r="T95" s="69">
        <f t="shared" si="20"/>
        <v>900</v>
      </c>
      <c r="V95">
        <f t="shared" si="21"/>
        <v>140</v>
      </c>
    </row>
    <row r="96" spans="1:22" ht="33.950000000000003" customHeight="1" x14ac:dyDescent="0.2">
      <c r="A96" s="22" t="s">
        <v>200</v>
      </c>
      <c r="B96" s="14" t="s">
        <v>364</v>
      </c>
      <c r="C96" s="15" t="s">
        <v>199</v>
      </c>
      <c r="D96" s="16" t="s">
        <v>191</v>
      </c>
      <c r="E96" s="44">
        <v>4206</v>
      </c>
      <c r="F96" s="45">
        <v>591</v>
      </c>
      <c r="G96" s="76">
        <f t="shared" si="11"/>
        <v>910.49223492964802</v>
      </c>
      <c r="H96" s="17">
        <f t="shared" si="12"/>
        <v>1530.8017029065102</v>
      </c>
      <c r="I96" s="51">
        <f t="shared" si="13"/>
        <v>2441.293937836158</v>
      </c>
      <c r="J96" s="52">
        <f t="shared" si="14"/>
        <v>946.76986815600003</v>
      </c>
      <c r="K96" s="53">
        <f t="shared" si="15"/>
        <v>58.520092673999997</v>
      </c>
      <c r="L96" s="84">
        <v>3300</v>
      </c>
      <c r="M96" s="18">
        <f t="shared" si="22"/>
        <v>1100</v>
      </c>
      <c r="N96" s="63">
        <f t="shared" si="17"/>
        <v>858.70606216384203</v>
      </c>
      <c r="O96" s="19"/>
      <c r="Q96" s="70">
        <v>2500</v>
      </c>
      <c r="R96" s="20">
        <f t="shared" si="18"/>
        <v>800</v>
      </c>
      <c r="S96" s="69">
        <f t="shared" si="19"/>
        <v>4714.2857142857147</v>
      </c>
      <c r="T96" s="69">
        <f t="shared" si="20"/>
        <v>1414.2857142857147</v>
      </c>
      <c r="V96">
        <f t="shared" si="21"/>
        <v>132</v>
      </c>
    </row>
    <row r="97" spans="1:22" ht="33.950000000000003" customHeight="1" x14ac:dyDescent="0.2">
      <c r="A97" s="22" t="s">
        <v>202</v>
      </c>
      <c r="B97" s="14" t="s">
        <v>365</v>
      </c>
      <c r="C97" s="15" t="s">
        <v>201</v>
      </c>
      <c r="D97" s="16" t="s">
        <v>191</v>
      </c>
      <c r="E97" s="44">
        <v>2790</v>
      </c>
      <c r="F97" s="45">
        <v>258</v>
      </c>
      <c r="G97" s="76">
        <f t="shared" si="11"/>
        <v>603.96417866232002</v>
      </c>
      <c r="H97" s="17">
        <f t="shared" si="12"/>
        <v>668.26876370538002</v>
      </c>
      <c r="I97" s="51">
        <f t="shared" si="13"/>
        <v>1272.2329423677002</v>
      </c>
      <c r="J97" s="52">
        <f t="shared" si="14"/>
        <v>628.02851454000006</v>
      </c>
      <c r="K97" s="53">
        <f t="shared" si="15"/>
        <v>38.818606410000001</v>
      </c>
      <c r="L97" s="84">
        <v>2100</v>
      </c>
      <c r="M97" s="18">
        <f t="shared" si="22"/>
        <v>700</v>
      </c>
      <c r="N97" s="63">
        <f t="shared" si="17"/>
        <v>827.76705763229984</v>
      </c>
      <c r="O97" s="19"/>
      <c r="Q97" s="70">
        <v>1900</v>
      </c>
      <c r="R97" s="20">
        <f t="shared" si="18"/>
        <v>200</v>
      </c>
      <c r="S97" s="69">
        <f t="shared" si="19"/>
        <v>3000</v>
      </c>
      <c r="T97" s="69">
        <f t="shared" si="20"/>
        <v>900</v>
      </c>
      <c r="V97">
        <f t="shared" si="21"/>
        <v>110.5263157894737</v>
      </c>
    </row>
    <row r="98" spans="1:22" ht="33.950000000000003" customHeight="1" x14ac:dyDescent="0.2">
      <c r="A98" s="22" t="s">
        <v>205</v>
      </c>
      <c r="B98" s="14" t="s">
        <v>203</v>
      </c>
      <c r="C98" s="15" t="s">
        <v>204</v>
      </c>
      <c r="D98" s="16" t="s">
        <v>191</v>
      </c>
      <c r="E98" s="44">
        <v>3608</v>
      </c>
      <c r="F98" s="45">
        <v>219</v>
      </c>
      <c r="G98" s="76">
        <f t="shared" si="11"/>
        <v>781.04041455686399</v>
      </c>
      <c r="H98" s="17">
        <f t="shared" si="12"/>
        <v>567.25139244759009</v>
      </c>
      <c r="I98" s="51">
        <f t="shared" si="13"/>
        <v>1348.2918070044541</v>
      </c>
      <c r="J98" s="52">
        <f t="shared" si="14"/>
        <v>812.16017220800006</v>
      </c>
      <c r="K98" s="53">
        <f t="shared" si="15"/>
        <v>50.199832231999999</v>
      </c>
      <c r="L98" s="84">
        <v>2200</v>
      </c>
      <c r="M98" s="18">
        <f t="shared" si="22"/>
        <v>733</v>
      </c>
      <c r="N98" s="63">
        <f t="shared" si="17"/>
        <v>851.70819299554591</v>
      </c>
      <c r="O98" s="19"/>
      <c r="Q98" s="70">
        <v>1900</v>
      </c>
      <c r="R98" s="20">
        <f t="shared" si="18"/>
        <v>300</v>
      </c>
      <c r="S98" s="69">
        <f t="shared" si="19"/>
        <v>3142.8571428571431</v>
      </c>
      <c r="T98" s="69">
        <f t="shared" si="20"/>
        <v>942.85714285714312</v>
      </c>
      <c r="V98">
        <f t="shared" si="21"/>
        <v>115.78947368421053</v>
      </c>
    </row>
    <row r="99" spans="1:22" ht="33.950000000000003" customHeight="1" x14ac:dyDescent="0.2">
      <c r="A99" s="22" t="s">
        <v>207</v>
      </c>
      <c r="B99" s="14" t="s">
        <v>366</v>
      </c>
      <c r="C99" s="15" t="s">
        <v>206</v>
      </c>
      <c r="D99" s="16" t="s">
        <v>191</v>
      </c>
      <c r="E99" s="44">
        <v>26316</v>
      </c>
      <c r="F99" s="45">
        <v>3825</v>
      </c>
      <c r="G99" s="76">
        <f t="shared" si="11"/>
        <v>5696.7459948665282</v>
      </c>
      <c r="H99" s="17">
        <f t="shared" si="12"/>
        <v>9907.4729502832506</v>
      </c>
      <c r="I99" s="51">
        <f t="shared" si="13"/>
        <v>15604.21894514978</v>
      </c>
      <c r="J99" s="52">
        <f t="shared" si="14"/>
        <v>5923.7270210160004</v>
      </c>
      <c r="K99" s="53">
        <f t="shared" si="15"/>
        <v>366.14711336400001</v>
      </c>
      <c r="L99" s="84">
        <v>16427</v>
      </c>
      <c r="M99" s="18">
        <f t="shared" si="22"/>
        <v>5476</v>
      </c>
      <c r="N99" s="63">
        <f t="shared" si="17"/>
        <v>822.78105485022024</v>
      </c>
      <c r="O99" s="19"/>
      <c r="Q99" s="70">
        <v>13661</v>
      </c>
      <c r="R99" s="20">
        <f t="shared" si="18"/>
        <v>2766</v>
      </c>
      <c r="S99" s="69">
        <f t="shared" si="19"/>
        <v>23467.142857142859</v>
      </c>
      <c r="T99" s="69">
        <f t="shared" si="20"/>
        <v>7040.1428571428587</v>
      </c>
      <c r="V99">
        <f t="shared" si="21"/>
        <v>120.24741966181101</v>
      </c>
    </row>
    <row r="100" spans="1:22" ht="33.950000000000003" customHeight="1" x14ac:dyDescent="0.2">
      <c r="A100" s="22" t="s">
        <v>209</v>
      </c>
      <c r="B100" s="14" t="s">
        <v>367</v>
      </c>
      <c r="C100" s="15" t="s">
        <v>208</v>
      </c>
      <c r="D100" s="16" t="s">
        <v>191</v>
      </c>
      <c r="E100" s="44">
        <v>7128</v>
      </c>
      <c r="F100" s="45">
        <v>636</v>
      </c>
      <c r="G100" s="76">
        <f t="shared" si="11"/>
        <v>1543.0310629050241</v>
      </c>
      <c r="H100" s="17">
        <f t="shared" si="12"/>
        <v>1647.3602082039602</v>
      </c>
      <c r="I100" s="51">
        <f t="shared" si="13"/>
        <v>3190.3912711089843</v>
      </c>
      <c r="J100" s="52">
        <f t="shared" si="14"/>
        <v>1604.5115597280001</v>
      </c>
      <c r="K100" s="53">
        <f t="shared" si="15"/>
        <v>99.175278311999989</v>
      </c>
      <c r="L100" s="84">
        <v>4000</v>
      </c>
      <c r="M100" s="18">
        <f t="shared" si="22"/>
        <v>1333</v>
      </c>
      <c r="N100" s="63">
        <f t="shared" si="17"/>
        <v>809.60872889101574</v>
      </c>
      <c r="O100" s="19"/>
      <c r="Q100" s="70">
        <v>3500</v>
      </c>
      <c r="R100" s="20">
        <f t="shared" si="18"/>
        <v>500</v>
      </c>
      <c r="S100" s="69">
        <f t="shared" si="19"/>
        <v>5714.2857142857147</v>
      </c>
      <c r="T100" s="69">
        <f t="shared" si="20"/>
        <v>1714.2857142857147</v>
      </c>
      <c r="V100">
        <f t="shared" si="21"/>
        <v>114.28571428571428</v>
      </c>
    </row>
    <row r="101" spans="1:22" ht="33.950000000000003" customHeight="1" x14ac:dyDescent="0.2">
      <c r="A101" s="22" t="s">
        <v>211</v>
      </c>
      <c r="B101" s="14" t="s">
        <v>368</v>
      </c>
      <c r="C101" s="15" t="s">
        <v>210</v>
      </c>
      <c r="D101" s="16" t="s">
        <v>191</v>
      </c>
      <c r="E101" s="44">
        <v>3156</v>
      </c>
      <c r="F101" s="45">
        <v>537</v>
      </c>
      <c r="G101" s="76">
        <f t="shared" si="11"/>
        <v>683.19388812124794</v>
      </c>
      <c r="H101" s="17">
        <f t="shared" si="12"/>
        <v>1390.9314965495701</v>
      </c>
      <c r="I101" s="51">
        <f t="shared" si="13"/>
        <v>2074.1253846708178</v>
      </c>
      <c r="J101" s="52">
        <f t="shared" si="14"/>
        <v>710.41505085599999</v>
      </c>
      <c r="K101" s="53">
        <f t="shared" si="15"/>
        <v>43.910939723999995</v>
      </c>
      <c r="L101" s="84">
        <v>2900</v>
      </c>
      <c r="M101" s="18">
        <f t="shared" si="22"/>
        <v>967</v>
      </c>
      <c r="N101" s="63">
        <f t="shared" si="17"/>
        <v>825.87461532918223</v>
      </c>
      <c r="O101" s="19"/>
      <c r="Q101" s="70">
        <v>2500</v>
      </c>
      <c r="R101" s="20">
        <f t="shared" si="18"/>
        <v>400</v>
      </c>
      <c r="S101" s="69">
        <f t="shared" si="19"/>
        <v>4142.8571428571431</v>
      </c>
      <c r="T101" s="69">
        <f t="shared" si="20"/>
        <v>1242.8571428571431</v>
      </c>
      <c r="V101">
        <f t="shared" si="21"/>
        <v>115.99999999999999</v>
      </c>
    </row>
    <row r="102" spans="1:22" ht="33.950000000000003" customHeight="1" x14ac:dyDescent="0.2">
      <c r="A102" s="22" t="s">
        <v>213</v>
      </c>
      <c r="B102" s="24" t="s">
        <v>369</v>
      </c>
      <c r="C102" s="15" t="s">
        <v>212</v>
      </c>
      <c r="D102" s="16" t="s">
        <v>18</v>
      </c>
      <c r="E102" s="44">
        <v>3111</v>
      </c>
      <c r="F102" s="45">
        <v>385</v>
      </c>
      <c r="G102" s="76">
        <f t="shared" si="11"/>
        <v>673.45253040088801</v>
      </c>
      <c r="H102" s="17">
        <f t="shared" si="12"/>
        <v>997.22276754485006</v>
      </c>
      <c r="I102" s="51">
        <f t="shared" si="13"/>
        <v>1670.6752979457381</v>
      </c>
      <c r="J102" s="52">
        <f t="shared" si="14"/>
        <v>700.28555868600006</v>
      </c>
      <c r="K102" s="53">
        <f t="shared" si="15"/>
        <v>43.284833168999995</v>
      </c>
      <c r="L102" s="84">
        <v>2500</v>
      </c>
      <c r="M102" s="18">
        <f t="shared" si="22"/>
        <v>833</v>
      </c>
      <c r="N102" s="63">
        <f t="shared" si="17"/>
        <v>829.32470205426193</v>
      </c>
      <c r="O102" s="19"/>
      <c r="Q102" s="70">
        <v>2200</v>
      </c>
      <c r="R102" s="20">
        <f t="shared" si="18"/>
        <v>300</v>
      </c>
      <c r="S102" s="69">
        <f t="shared" si="19"/>
        <v>3571.4285714285716</v>
      </c>
      <c r="T102" s="69">
        <f t="shared" si="20"/>
        <v>1071.4285714285716</v>
      </c>
      <c r="V102">
        <f t="shared" si="21"/>
        <v>113.63636363636364</v>
      </c>
    </row>
    <row r="103" spans="1:22" ht="33.950000000000003" customHeight="1" x14ac:dyDescent="0.2">
      <c r="A103" s="22" t="s">
        <v>215</v>
      </c>
      <c r="B103" s="14" t="s">
        <v>370</v>
      </c>
      <c r="C103" s="15" t="s">
        <v>214</v>
      </c>
      <c r="D103" s="16" t="s">
        <v>18</v>
      </c>
      <c r="E103" s="44">
        <v>4482</v>
      </c>
      <c r="F103" s="45">
        <v>347</v>
      </c>
      <c r="G103" s="76">
        <f t="shared" si="11"/>
        <v>970.23922894785596</v>
      </c>
      <c r="H103" s="17">
        <f t="shared" si="12"/>
        <v>898.79558529367011</v>
      </c>
      <c r="I103" s="51">
        <f t="shared" si="13"/>
        <v>1869.034814241526</v>
      </c>
      <c r="J103" s="52">
        <f t="shared" si="14"/>
        <v>1008.897420132</v>
      </c>
      <c r="K103" s="53">
        <f t="shared" si="15"/>
        <v>62.360212877999999</v>
      </c>
      <c r="L103" s="84">
        <v>2800</v>
      </c>
      <c r="M103" s="18">
        <f t="shared" si="22"/>
        <v>933</v>
      </c>
      <c r="N103" s="63">
        <f t="shared" si="17"/>
        <v>930.96518575847404</v>
      </c>
      <c r="O103" s="19"/>
      <c r="Q103" s="70">
        <v>2400</v>
      </c>
      <c r="R103" s="20">
        <f t="shared" si="18"/>
        <v>400</v>
      </c>
      <c r="S103" s="69">
        <f t="shared" si="19"/>
        <v>4000.0000000000005</v>
      </c>
      <c r="T103" s="69">
        <f t="shared" si="20"/>
        <v>1200.0000000000005</v>
      </c>
      <c r="V103">
        <f t="shared" si="21"/>
        <v>116.66666666666667</v>
      </c>
    </row>
    <row r="104" spans="1:22" ht="33.950000000000003" customHeight="1" x14ac:dyDescent="0.2">
      <c r="A104" s="22" t="s">
        <v>217</v>
      </c>
      <c r="B104" s="14" t="s">
        <v>371</v>
      </c>
      <c r="C104" s="15" t="s">
        <v>216</v>
      </c>
      <c r="D104" s="16" t="s">
        <v>18</v>
      </c>
      <c r="E104" s="44">
        <v>3137</v>
      </c>
      <c r="F104" s="45">
        <v>252</v>
      </c>
      <c r="G104" s="76">
        <f t="shared" si="11"/>
        <v>679.08087041709598</v>
      </c>
      <c r="H104" s="17">
        <f t="shared" si="12"/>
        <v>652.72762966572009</v>
      </c>
      <c r="I104" s="51">
        <f t="shared" si="13"/>
        <v>1331.808500082816</v>
      </c>
      <c r="J104" s="52">
        <f t="shared" si="14"/>
        <v>706.13815416199998</v>
      </c>
      <c r="K104" s="53">
        <f t="shared" si="15"/>
        <v>43.646583622999998</v>
      </c>
      <c r="L104" s="84">
        <v>2200</v>
      </c>
      <c r="M104" s="18">
        <f t="shared" si="22"/>
        <v>733</v>
      </c>
      <c r="N104" s="63">
        <f t="shared" si="17"/>
        <v>868.19149991718405</v>
      </c>
      <c r="O104" s="19"/>
      <c r="Q104" s="70">
        <v>2000</v>
      </c>
      <c r="R104" s="20">
        <f t="shared" si="18"/>
        <v>200</v>
      </c>
      <c r="S104" s="69">
        <f t="shared" si="19"/>
        <v>3142.8571428571431</v>
      </c>
      <c r="T104" s="69">
        <f t="shared" si="20"/>
        <v>942.85714285714312</v>
      </c>
      <c r="V104">
        <f t="shared" si="21"/>
        <v>110.00000000000001</v>
      </c>
    </row>
    <row r="105" spans="1:22" ht="33.950000000000003" customHeight="1" x14ac:dyDescent="0.2">
      <c r="A105" s="22" t="s">
        <v>219</v>
      </c>
      <c r="B105" s="14" t="s">
        <v>372</v>
      </c>
      <c r="C105" s="15" t="s">
        <v>218</v>
      </c>
      <c r="D105" s="16" t="s">
        <v>18</v>
      </c>
      <c r="E105" s="44">
        <v>3036</v>
      </c>
      <c r="F105" s="45">
        <v>545</v>
      </c>
      <c r="G105" s="76">
        <f t="shared" si="11"/>
        <v>657.21693420028805</v>
      </c>
      <c r="H105" s="17">
        <f t="shared" si="12"/>
        <v>1411.6530086024502</v>
      </c>
      <c r="I105" s="51">
        <f t="shared" si="13"/>
        <v>2068.8699428027385</v>
      </c>
      <c r="J105" s="52">
        <f t="shared" si="14"/>
        <v>683.40307173600002</v>
      </c>
      <c r="K105" s="53">
        <f t="shared" si="15"/>
        <v>42.241322243999996</v>
      </c>
      <c r="L105" s="84">
        <v>3000</v>
      </c>
      <c r="M105" s="18">
        <f t="shared" si="22"/>
        <v>1000</v>
      </c>
      <c r="N105" s="63">
        <f t="shared" si="17"/>
        <v>931.13005719726152</v>
      </c>
      <c r="O105" s="19"/>
      <c r="Q105" s="70">
        <v>2600</v>
      </c>
      <c r="R105" s="20">
        <f t="shared" si="18"/>
        <v>400</v>
      </c>
      <c r="S105" s="69">
        <f t="shared" si="19"/>
        <v>4285.7142857142862</v>
      </c>
      <c r="T105" s="69">
        <f t="shared" si="20"/>
        <v>1285.7142857142862</v>
      </c>
      <c r="V105">
        <f t="shared" si="21"/>
        <v>115.38461538461537</v>
      </c>
    </row>
    <row r="106" spans="1:22" ht="33.950000000000003" customHeight="1" x14ac:dyDescent="0.2">
      <c r="A106" s="22" t="s">
        <v>221</v>
      </c>
      <c r="B106" s="14" t="s">
        <v>373</v>
      </c>
      <c r="C106" s="15" t="s">
        <v>220</v>
      </c>
      <c r="D106" s="16" t="s">
        <v>18</v>
      </c>
      <c r="E106" s="44">
        <v>6040</v>
      </c>
      <c r="F106" s="45">
        <v>693</v>
      </c>
      <c r="G106" s="76">
        <f t="shared" si="11"/>
        <v>1307.5066806883201</v>
      </c>
      <c r="H106" s="17">
        <f t="shared" si="12"/>
        <v>1795.00098158073</v>
      </c>
      <c r="I106" s="51">
        <f t="shared" si="13"/>
        <v>3102.5076622690503</v>
      </c>
      <c r="J106" s="52">
        <f t="shared" si="14"/>
        <v>1359.6029490400001</v>
      </c>
      <c r="K106" s="53">
        <f t="shared" si="15"/>
        <v>84.03741316</v>
      </c>
      <c r="L106" s="84">
        <v>4000</v>
      </c>
      <c r="M106" s="18">
        <f t="shared" si="22"/>
        <v>1333</v>
      </c>
      <c r="N106" s="63">
        <f t="shared" si="17"/>
        <v>897.49233773094966</v>
      </c>
      <c r="O106" s="19"/>
      <c r="Q106" s="70">
        <v>3200</v>
      </c>
      <c r="R106" s="20">
        <f t="shared" si="18"/>
        <v>800</v>
      </c>
      <c r="S106" s="69">
        <f t="shared" si="19"/>
        <v>5714.2857142857147</v>
      </c>
      <c r="T106" s="69">
        <f t="shared" si="20"/>
        <v>1714.2857142857147</v>
      </c>
      <c r="V106">
        <f t="shared" si="21"/>
        <v>125</v>
      </c>
    </row>
    <row r="107" spans="1:22" ht="33.950000000000003" customHeight="1" x14ac:dyDescent="0.2">
      <c r="A107" s="22" t="s">
        <v>223</v>
      </c>
      <c r="B107" s="14" t="s">
        <v>374</v>
      </c>
      <c r="C107" s="15" t="s">
        <v>222</v>
      </c>
      <c r="D107" s="16" t="s">
        <v>18</v>
      </c>
      <c r="E107" s="44">
        <v>2391</v>
      </c>
      <c r="F107" s="45">
        <v>184</v>
      </c>
      <c r="G107" s="76">
        <f t="shared" si="11"/>
        <v>517.59080687512801</v>
      </c>
      <c r="H107" s="17">
        <f t="shared" si="12"/>
        <v>476.59477721624</v>
      </c>
      <c r="I107" s="51">
        <f t="shared" si="13"/>
        <v>994.18558409136801</v>
      </c>
      <c r="J107" s="57">
        <f t="shared" si="14"/>
        <v>538.21368396599996</v>
      </c>
      <c r="K107" s="58">
        <f t="shared" si="15"/>
        <v>33.267128288999999</v>
      </c>
      <c r="L107" s="84">
        <v>1800</v>
      </c>
      <c r="M107" s="18">
        <f t="shared" si="22"/>
        <v>600</v>
      </c>
      <c r="N107" s="63">
        <f t="shared" si="17"/>
        <v>805.81441590863199</v>
      </c>
      <c r="O107" s="19"/>
      <c r="Q107" s="70">
        <v>1600</v>
      </c>
      <c r="R107" s="20">
        <f t="shared" si="18"/>
        <v>200</v>
      </c>
      <c r="S107" s="69">
        <f t="shared" si="19"/>
        <v>2571.4285714285716</v>
      </c>
      <c r="T107" s="69">
        <f t="shared" si="20"/>
        <v>771.42857142857156</v>
      </c>
      <c r="V107">
        <f t="shared" si="21"/>
        <v>112.5</v>
      </c>
    </row>
    <row r="108" spans="1:22" ht="33.950000000000003" customHeight="1" x14ac:dyDescent="0.2">
      <c r="A108" s="22" t="s">
        <v>225</v>
      </c>
      <c r="B108" s="14" t="s">
        <v>375</v>
      </c>
      <c r="C108" s="15" t="s">
        <v>224</v>
      </c>
      <c r="D108" s="16" t="s">
        <v>18</v>
      </c>
      <c r="E108" s="44">
        <v>7325</v>
      </c>
      <c r="F108" s="45">
        <v>670</v>
      </c>
      <c r="G108" s="76">
        <f t="shared" si="11"/>
        <v>1585.6765622585999</v>
      </c>
      <c r="H108" s="17">
        <f t="shared" si="12"/>
        <v>1735.4266344287</v>
      </c>
      <c r="I108" s="51">
        <f t="shared" si="13"/>
        <v>3321.1031966872997</v>
      </c>
      <c r="J108" s="52">
        <f t="shared" si="14"/>
        <v>1648.85622545</v>
      </c>
      <c r="K108" s="53">
        <f t="shared" si="15"/>
        <v>101.916233675</v>
      </c>
      <c r="L108" s="84">
        <v>4200</v>
      </c>
      <c r="M108" s="18">
        <f t="shared" si="22"/>
        <v>1400</v>
      </c>
      <c r="N108" s="63">
        <f t="shared" si="17"/>
        <v>878.89680331270029</v>
      </c>
      <c r="O108" s="19"/>
      <c r="Q108" s="70">
        <v>3600</v>
      </c>
      <c r="R108" s="20">
        <f t="shared" si="18"/>
        <v>600</v>
      </c>
      <c r="S108" s="69">
        <f t="shared" si="19"/>
        <v>6000</v>
      </c>
      <c r="T108" s="69">
        <f t="shared" si="20"/>
        <v>1800</v>
      </c>
      <c r="V108">
        <f t="shared" si="21"/>
        <v>116.66666666666667</v>
      </c>
    </row>
    <row r="109" spans="1:22" ht="33.950000000000003" customHeight="1" x14ac:dyDescent="0.2">
      <c r="A109" s="22" t="s">
        <v>227</v>
      </c>
      <c r="B109" s="14" t="s">
        <v>376</v>
      </c>
      <c r="C109" s="15" t="s">
        <v>226</v>
      </c>
      <c r="D109" s="16" t="s">
        <v>18</v>
      </c>
      <c r="E109" s="44">
        <v>3949</v>
      </c>
      <c r="F109" s="45">
        <v>788</v>
      </c>
      <c r="G109" s="76">
        <f t="shared" si="11"/>
        <v>854.85825861559204</v>
      </c>
      <c r="H109" s="17">
        <f t="shared" si="12"/>
        <v>2041.0689372086802</v>
      </c>
      <c r="I109" s="51">
        <f t="shared" si="13"/>
        <v>2895.9271958242721</v>
      </c>
      <c r="J109" s="52">
        <f t="shared" si="14"/>
        <v>888.91921287399998</v>
      </c>
      <c r="K109" s="53">
        <f t="shared" si="15"/>
        <v>54.944328571</v>
      </c>
      <c r="L109" s="84">
        <v>3800</v>
      </c>
      <c r="M109" s="18">
        <f t="shared" si="22"/>
        <v>1267</v>
      </c>
      <c r="N109" s="63">
        <f t="shared" si="17"/>
        <v>904.07280417572792</v>
      </c>
      <c r="O109" s="19"/>
      <c r="Q109" s="70">
        <v>3200</v>
      </c>
      <c r="R109" s="20">
        <f t="shared" si="18"/>
        <v>600</v>
      </c>
      <c r="S109" s="69">
        <f t="shared" si="19"/>
        <v>5428.5714285714294</v>
      </c>
      <c r="T109" s="69">
        <f t="shared" si="20"/>
        <v>1628.5714285714294</v>
      </c>
      <c r="V109">
        <f t="shared" si="21"/>
        <v>118.75</v>
      </c>
    </row>
    <row r="110" spans="1:22" ht="33.950000000000003" customHeight="1" x14ac:dyDescent="0.2">
      <c r="A110" s="22" t="s">
        <v>229</v>
      </c>
      <c r="B110" s="14" t="s">
        <v>377</v>
      </c>
      <c r="C110" s="15" t="s">
        <v>228</v>
      </c>
      <c r="D110" s="16" t="s">
        <v>18</v>
      </c>
      <c r="E110" s="44">
        <v>2430</v>
      </c>
      <c r="F110" s="45">
        <v>495</v>
      </c>
      <c r="G110" s="76">
        <f t="shared" si="11"/>
        <v>526.03331689944002</v>
      </c>
      <c r="H110" s="17">
        <f t="shared" si="12"/>
        <v>1282.14355827195</v>
      </c>
      <c r="I110" s="51">
        <f t="shared" si="13"/>
        <v>1808.1768751713901</v>
      </c>
      <c r="J110" s="52">
        <f t="shared" si="14"/>
        <v>546.99257718000001</v>
      </c>
      <c r="K110" s="53">
        <f t="shared" si="15"/>
        <v>33.809753969999996</v>
      </c>
      <c r="L110" s="84">
        <v>2700</v>
      </c>
      <c r="M110" s="18">
        <f t="shared" si="22"/>
        <v>900</v>
      </c>
      <c r="N110" s="63">
        <f t="shared" si="17"/>
        <v>891.82312482860993</v>
      </c>
      <c r="O110" s="19"/>
      <c r="Q110" s="70">
        <v>2400</v>
      </c>
      <c r="R110" s="20">
        <f t="shared" si="18"/>
        <v>300</v>
      </c>
      <c r="S110" s="69">
        <f t="shared" si="19"/>
        <v>3857.1428571428573</v>
      </c>
      <c r="T110" s="69">
        <f t="shared" si="20"/>
        <v>1157.1428571428573</v>
      </c>
      <c r="V110">
        <f t="shared" si="21"/>
        <v>112.5</v>
      </c>
    </row>
    <row r="111" spans="1:22" ht="33.950000000000003" customHeight="1" x14ac:dyDescent="0.2">
      <c r="A111" s="22" t="s">
        <v>232</v>
      </c>
      <c r="B111" s="14" t="s">
        <v>378</v>
      </c>
      <c r="C111" s="15" t="s">
        <v>230</v>
      </c>
      <c r="D111" s="16" t="s">
        <v>231</v>
      </c>
      <c r="E111" s="44">
        <v>9510</v>
      </c>
      <c r="F111" s="45">
        <v>1336</v>
      </c>
      <c r="G111" s="76">
        <f t="shared" si="11"/>
        <v>2058.6735982360801</v>
      </c>
      <c r="H111" s="17">
        <f t="shared" si="12"/>
        <v>3460.4925128309601</v>
      </c>
      <c r="I111" s="51">
        <f t="shared" si="13"/>
        <v>5519.1661110670402</v>
      </c>
      <c r="J111" s="52">
        <f t="shared" si="14"/>
        <v>2140.69934526</v>
      </c>
      <c r="K111" s="53">
        <f t="shared" si="15"/>
        <v>132.31718529</v>
      </c>
      <c r="L111" s="84">
        <v>6500</v>
      </c>
      <c r="M111" s="18">
        <f t="shared" si="22"/>
        <v>2167</v>
      </c>
      <c r="N111" s="63">
        <f t="shared" si="17"/>
        <v>980.83388893295978</v>
      </c>
      <c r="O111" s="19"/>
      <c r="Q111" s="70">
        <v>5300</v>
      </c>
      <c r="R111" s="20">
        <f t="shared" si="18"/>
        <v>1200</v>
      </c>
      <c r="S111" s="69">
        <f t="shared" si="19"/>
        <v>9285.7142857142862</v>
      </c>
      <c r="T111" s="69">
        <f t="shared" si="20"/>
        <v>2785.7142857142862</v>
      </c>
      <c r="V111">
        <f t="shared" si="21"/>
        <v>122.64150943396226</v>
      </c>
    </row>
    <row r="112" spans="1:22" ht="33.950000000000003" customHeight="1" x14ac:dyDescent="0.2">
      <c r="A112" s="22" t="s">
        <v>234</v>
      </c>
      <c r="B112" s="14" t="s">
        <v>379</v>
      </c>
      <c r="C112" s="15" t="s">
        <v>233</v>
      </c>
      <c r="D112" s="16" t="s">
        <v>231</v>
      </c>
      <c r="E112" s="44">
        <v>9042</v>
      </c>
      <c r="F112" s="45">
        <v>931</v>
      </c>
      <c r="G112" s="76">
        <f t="shared" si="11"/>
        <v>1957.363477944336</v>
      </c>
      <c r="H112" s="17">
        <f t="shared" si="12"/>
        <v>2411.46596515391</v>
      </c>
      <c r="I112" s="51">
        <f t="shared" si="13"/>
        <v>4368.829443098246</v>
      </c>
      <c r="J112" s="52">
        <f t="shared" si="14"/>
        <v>2035.3526266920001</v>
      </c>
      <c r="K112" s="53">
        <f t="shared" si="15"/>
        <v>125.80567711799999</v>
      </c>
      <c r="L112" s="84">
        <v>5200</v>
      </c>
      <c r="M112" s="18">
        <f t="shared" si="22"/>
        <v>1733</v>
      </c>
      <c r="N112" s="63">
        <f t="shared" si="17"/>
        <v>831.17055690175403</v>
      </c>
      <c r="O112" s="19"/>
      <c r="Q112" s="70">
        <v>4200</v>
      </c>
      <c r="R112" s="20">
        <f t="shared" si="18"/>
        <v>1000</v>
      </c>
      <c r="S112" s="69">
        <f t="shared" si="19"/>
        <v>7428.5714285714294</v>
      </c>
      <c r="T112" s="69">
        <f t="shared" si="20"/>
        <v>2228.5714285714294</v>
      </c>
      <c r="V112">
        <f t="shared" si="21"/>
        <v>123.80952380952381</v>
      </c>
    </row>
    <row r="113" spans="1:27" ht="33.950000000000003" customHeight="1" x14ac:dyDescent="0.2">
      <c r="A113" s="22" t="s">
        <v>236</v>
      </c>
      <c r="B113" s="14" t="s">
        <v>380</v>
      </c>
      <c r="C113" s="15" t="s">
        <v>235</v>
      </c>
      <c r="D113" s="16" t="s">
        <v>231</v>
      </c>
      <c r="E113" s="44">
        <v>6525</v>
      </c>
      <c r="F113" s="45">
        <v>740</v>
      </c>
      <c r="G113" s="76">
        <f t="shared" si="11"/>
        <v>1412.4968694521999</v>
      </c>
      <c r="H113" s="17">
        <f t="shared" si="12"/>
        <v>1916.7398648914002</v>
      </c>
      <c r="I113" s="51">
        <f t="shared" si="13"/>
        <v>3329.2367343435999</v>
      </c>
      <c r="J113" s="52">
        <f t="shared" si="14"/>
        <v>1468.77636465</v>
      </c>
      <c r="K113" s="53">
        <f t="shared" si="15"/>
        <v>90.78545047499999</v>
      </c>
      <c r="L113" s="84">
        <v>4200</v>
      </c>
      <c r="M113" s="18">
        <f t="shared" si="22"/>
        <v>1400</v>
      </c>
      <c r="N113" s="63">
        <f t="shared" si="17"/>
        <v>870.76326565640011</v>
      </c>
      <c r="O113" s="19"/>
      <c r="Q113" s="70">
        <v>3600</v>
      </c>
      <c r="R113" s="20">
        <f t="shared" si="18"/>
        <v>600</v>
      </c>
      <c r="S113" s="69">
        <f t="shared" si="19"/>
        <v>6000</v>
      </c>
      <c r="T113" s="69">
        <f t="shared" si="20"/>
        <v>1800</v>
      </c>
      <c r="V113">
        <f t="shared" si="21"/>
        <v>116.66666666666667</v>
      </c>
    </row>
    <row r="114" spans="1:27" ht="33.950000000000003" customHeight="1" x14ac:dyDescent="0.2">
      <c r="A114" s="22" t="s">
        <v>238</v>
      </c>
      <c r="B114" s="14" t="s">
        <v>381</v>
      </c>
      <c r="C114" s="15" t="s">
        <v>237</v>
      </c>
      <c r="D114" s="16" t="s">
        <v>231</v>
      </c>
      <c r="E114" s="44">
        <v>4537</v>
      </c>
      <c r="F114" s="45">
        <v>464</v>
      </c>
      <c r="G114" s="76">
        <f t="shared" si="11"/>
        <v>982.14533282829598</v>
      </c>
      <c r="H114" s="17">
        <f t="shared" si="12"/>
        <v>1201.8476990670401</v>
      </c>
      <c r="I114" s="51">
        <f t="shared" si="13"/>
        <v>2183.9930318953361</v>
      </c>
      <c r="J114" s="52">
        <f t="shared" si="14"/>
        <v>1021.277910562</v>
      </c>
      <c r="K114" s="53">
        <f t="shared" si="15"/>
        <v>63.125454222999998</v>
      </c>
      <c r="L114" s="84">
        <v>3000</v>
      </c>
      <c r="M114" s="18">
        <f t="shared" si="22"/>
        <v>1000</v>
      </c>
      <c r="N114" s="63">
        <f t="shared" si="17"/>
        <v>816.00696810466388</v>
      </c>
      <c r="O114" s="19"/>
      <c r="Q114" s="70">
        <v>2400</v>
      </c>
      <c r="R114" s="20">
        <f t="shared" si="18"/>
        <v>600</v>
      </c>
      <c r="S114" s="69">
        <f t="shared" si="19"/>
        <v>4285.7142857142862</v>
      </c>
      <c r="T114" s="69">
        <f t="shared" si="20"/>
        <v>1285.7142857142862</v>
      </c>
      <c r="V114">
        <f t="shared" si="21"/>
        <v>125</v>
      </c>
    </row>
    <row r="115" spans="1:27" ht="33.950000000000003" customHeight="1" x14ac:dyDescent="0.2">
      <c r="A115" s="22" t="s">
        <v>240</v>
      </c>
      <c r="B115" s="14" t="s">
        <v>382</v>
      </c>
      <c r="C115" s="15" t="s">
        <v>239</v>
      </c>
      <c r="D115" s="16" t="s">
        <v>231</v>
      </c>
      <c r="E115" s="44">
        <v>3375</v>
      </c>
      <c r="F115" s="45">
        <v>298</v>
      </c>
      <c r="G115" s="76">
        <f t="shared" si="11"/>
        <v>730.60182902700001</v>
      </c>
      <c r="H115" s="17">
        <f t="shared" si="12"/>
        <v>771.87632396978006</v>
      </c>
      <c r="I115" s="51">
        <f t="shared" si="13"/>
        <v>1502.47815299678</v>
      </c>
      <c r="J115" s="52">
        <f t="shared" si="14"/>
        <v>759.71191275000001</v>
      </c>
      <c r="K115" s="53">
        <f t="shared" si="15"/>
        <v>46.957991624999998</v>
      </c>
      <c r="L115" s="84">
        <v>2400</v>
      </c>
      <c r="M115" s="18">
        <f t="shared" si="22"/>
        <v>800</v>
      </c>
      <c r="N115" s="63">
        <f t="shared" si="17"/>
        <v>897.52184700322005</v>
      </c>
      <c r="O115" s="19"/>
      <c r="Q115" s="70">
        <v>2000</v>
      </c>
      <c r="R115" s="20">
        <f t="shared" si="18"/>
        <v>400</v>
      </c>
      <c r="S115" s="69">
        <f t="shared" si="19"/>
        <v>3428.5714285714289</v>
      </c>
      <c r="T115" s="69">
        <f t="shared" si="20"/>
        <v>1028.5714285714289</v>
      </c>
      <c r="V115">
        <f t="shared" si="21"/>
        <v>120</v>
      </c>
    </row>
    <row r="116" spans="1:27" ht="33.950000000000003" customHeight="1" x14ac:dyDescent="0.2">
      <c r="A116" s="22" t="s">
        <v>242</v>
      </c>
      <c r="B116" s="14" t="s">
        <v>383</v>
      </c>
      <c r="C116" s="15" t="s">
        <v>241</v>
      </c>
      <c r="D116" s="16" t="s">
        <v>231</v>
      </c>
      <c r="E116" s="44">
        <v>3204</v>
      </c>
      <c r="F116" s="45">
        <v>150</v>
      </c>
      <c r="G116" s="76">
        <f t="shared" si="11"/>
        <v>693.58466968963194</v>
      </c>
      <c r="H116" s="17">
        <f t="shared" si="12"/>
        <v>388.52835099150002</v>
      </c>
      <c r="I116" s="51">
        <f t="shared" si="13"/>
        <v>1082.113020681132</v>
      </c>
      <c r="J116" s="52">
        <f t="shared" si="14"/>
        <v>721.21984250399998</v>
      </c>
      <c r="K116" s="53">
        <f t="shared" si="15"/>
        <v>44.578786715999996</v>
      </c>
      <c r="L116" s="84">
        <v>2000</v>
      </c>
      <c r="M116" s="18">
        <f t="shared" si="22"/>
        <v>667</v>
      </c>
      <c r="N116" s="63">
        <f t="shared" si="17"/>
        <v>917.88697931886804</v>
      </c>
      <c r="O116" s="19"/>
      <c r="Q116" s="70">
        <v>1700</v>
      </c>
      <c r="R116" s="20">
        <f t="shared" si="18"/>
        <v>300</v>
      </c>
      <c r="S116" s="69">
        <f t="shared" si="19"/>
        <v>2857.1428571428573</v>
      </c>
      <c r="T116" s="69">
        <f t="shared" si="20"/>
        <v>857.14285714285734</v>
      </c>
      <c r="V116">
        <f t="shared" si="21"/>
        <v>117.64705882352942</v>
      </c>
    </row>
    <row r="117" spans="1:27" ht="33.950000000000003" customHeight="1" x14ac:dyDescent="0.2">
      <c r="A117" s="22" t="s">
        <v>244</v>
      </c>
      <c r="B117" s="14" t="s">
        <v>384</v>
      </c>
      <c r="C117" s="15" t="s">
        <v>243</v>
      </c>
      <c r="D117" s="16" t="s">
        <v>231</v>
      </c>
      <c r="E117" s="44">
        <v>4066</v>
      </c>
      <c r="F117" s="45">
        <v>311</v>
      </c>
      <c r="G117" s="76">
        <f t="shared" si="11"/>
        <v>880.18578868852796</v>
      </c>
      <c r="H117" s="17">
        <f t="shared" si="12"/>
        <v>805.54878105571004</v>
      </c>
      <c r="I117" s="56">
        <f t="shared" si="13"/>
        <v>1685.7345697442379</v>
      </c>
      <c r="J117" s="57">
        <f t="shared" si="14"/>
        <v>915.25589251600002</v>
      </c>
      <c r="K117" s="58">
        <f t="shared" si="15"/>
        <v>56.572205613999998</v>
      </c>
      <c r="L117" s="84">
        <v>0</v>
      </c>
      <c r="M117" s="18">
        <f t="shared" si="22"/>
        <v>0</v>
      </c>
      <c r="N117" s="63">
        <f t="shared" si="17"/>
        <v>-1685.7345697442379</v>
      </c>
      <c r="O117" s="19"/>
      <c r="Q117" s="70">
        <v>0</v>
      </c>
      <c r="R117" s="20">
        <f t="shared" si="18"/>
        <v>0</v>
      </c>
      <c r="S117" s="69">
        <f t="shared" si="19"/>
        <v>0</v>
      </c>
      <c r="T117" s="69">
        <f t="shared" si="20"/>
        <v>0</v>
      </c>
      <c r="V117" t="e">
        <f t="shared" si="21"/>
        <v>#DIV/0!</v>
      </c>
      <c r="X117" s="110" t="s">
        <v>394</v>
      </c>
      <c r="Y117" s="111"/>
    </row>
    <row r="118" spans="1:27" ht="33.950000000000003" customHeight="1" x14ac:dyDescent="0.2">
      <c r="A118" s="22" t="s">
        <v>246</v>
      </c>
      <c r="B118" s="14" t="s">
        <v>385</v>
      </c>
      <c r="C118" s="15" t="s">
        <v>245</v>
      </c>
      <c r="D118" s="16" t="s">
        <v>231</v>
      </c>
      <c r="E118" s="44">
        <v>5818</v>
      </c>
      <c r="F118" s="45">
        <v>491</v>
      </c>
      <c r="G118" s="76">
        <f t="shared" si="11"/>
        <v>1259.4493159345441</v>
      </c>
      <c r="H118" s="17">
        <f t="shared" si="12"/>
        <v>1271.7828022455101</v>
      </c>
      <c r="I118" s="51">
        <f t="shared" si="13"/>
        <v>2531.2321181800544</v>
      </c>
      <c r="J118" s="52">
        <f t="shared" si="14"/>
        <v>1309.630787668</v>
      </c>
      <c r="K118" s="53">
        <f t="shared" si="15"/>
        <v>80.948620821999995</v>
      </c>
      <c r="L118" s="84">
        <v>3400</v>
      </c>
      <c r="M118" s="18">
        <f t="shared" si="22"/>
        <v>1133</v>
      </c>
      <c r="N118" s="63">
        <f t="shared" si="17"/>
        <v>868.76788181994561</v>
      </c>
      <c r="O118" s="19"/>
      <c r="Q118" s="70">
        <v>3000</v>
      </c>
      <c r="R118" s="20">
        <f t="shared" si="18"/>
        <v>400</v>
      </c>
      <c r="S118" s="69">
        <f t="shared" si="19"/>
        <v>4857.1428571428578</v>
      </c>
      <c r="T118" s="69">
        <f t="shared" si="20"/>
        <v>1457.1428571428578</v>
      </c>
      <c r="V118">
        <f t="shared" si="21"/>
        <v>113.33333333333333</v>
      </c>
    </row>
    <row r="119" spans="1:27" ht="33.950000000000003" customHeight="1" x14ac:dyDescent="0.2">
      <c r="A119" s="22" t="s">
        <v>248</v>
      </c>
      <c r="B119" s="26" t="s">
        <v>386</v>
      </c>
      <c r="C119" s="15" t="s">
        <v>247</v>
      </c>
      <c r="D119" s="16" t="s">
        <v>231</v>
      </c>
      <c r="E119" s="44">
        <v>7204</v>
      </c>
      <c r="F119" s="45">
        <v>189</v>
      </c>
      <c r="G119" s="76">
        <f t="shared" si="11"/>
        <v>1559.4831337216319</v>
      </c>
      <c r="H119" s="17">
        <f t="shared" si="12"/>
        <v>489.54572224929001</v>
      </c>
      <c r="I119" s="51">
        <f t="shared" si="13"/>
        <v>2049.028855970922</v>
      </c>
      <c r="J119" s="52">
        <f t="shared" si="14"/>
        <v>1621.6191465040001</v>
      </c>
      <c r="K119" s="53">
        <f t="shared" si="15"/>
        <v>100.23270271599999</v>
      </c>
      <c r="L119" s="84">
        <v>2800</v>
      </c>
      <c r="M119" s="18">
        <f t="shared" si="22"/>
        <v>933</v>
      </c>
      <c r="N119" s="63">
        <f t="shared" si="17"/>
        <v>750.971144029078</v>
      </c>
      <c r="O119" s="19"/>
      <c r="Q119" s="70">
        <v>2400</v>
      </c>
      <c r="R119" s="20">
        <f t="shared" si="18"/>
        <v>400</v>
      </c>
      <c r="S119" s="69">
        <f t="shared" si="19"/>
        <v>4000.0000000000005</v>
      </c>
      <c r="T119" s="69">
        <f t="shared" si="20"/>
        <v>1200.0000000000005</v>
      </c>
      <c r="V119">
        <f t="shared" si="21"/>
        <v>116.66666666666667</v>
      </c>
    </row>
    <row r="120" spans="1:27" ht="33.950000000000003" customHeight="1" x14ac:dyDescent="0.2">
      <c r="A120" s="22" t="s">
        <v>250</v>
      </c>
      <c r="B120" s="21"/>
      <c r="C120" s="15" t="s">
        <v>249</v>
      </c>
      <c r="D120" s="16" t="s">
        <v>231</v>
      </c>
      <c r="E120" s="44">
        <v>5350</v>
      </c>
      <c r="F120" s="45">
        <v>0</v>
      </c>
      <c r="G120" s="76">
        <f t="shared" si="11"/>
        <v>1158.1391956427999</v>
      </c>
      <c r="H120" s="17">
        <f t="shared" si="12"/>
        <v>0</v>
      </c>
      <c r="I120" s="56">
        <f t="shared" si="13"/>
        <v>1158.1391956427999</v>
      </c>
      <c r="J120" s="57">
        <f t="shared" si="14"/>
        <v>1204.2840691000001</v>
      </c>
      <c r="K120" s="58">
        <f t="shared" si="15"/>
        <v>74.437112650000003</v>
      </c>
      <c r="L120" s="84">
        <v>0</v>
      </c>
      <c r="M120" s="18">
        <f t="shared" si="22"/>
        <v>0</v>
      </c>
      <c r="N120" s="63">
        <f t="shared" si="17"/>
        <v>-1158.1391956427999</v>
      </c>
      <c r="O120" s="19"/>
      <c r="Q120" s="70">
        <v>0</v>
      </c>
      <c r="R120" s="20">
        <f t="shared" si="18"/>
        <v>0</v>
      </c>
      <c r="S120" s="69">
        <f t="shared" si="19"/>
        <v>0</v>
      </c>
      <c r="T120" s="69">
        <f t="shared" si="20"/>
        <v>0</v>
      </c>
      <c r="V120" t="e">
        <f t="shared" si="21"/>
        <v>#DIV/0!</v>
      </c>
      <c r="X120" s="112" t="s">
        <v>395</v>
      </c>
      <c r="Y120" s="113"/>
      <c r="Z120" s="113"/>
      <c r="AA120" s="113"/>
    </row>
    <row r="121" spans="1:27" ht="33.950000000000003" customHeight="1" x14ac:dyDescent="0.2">
      <c r="A121" s="22" t="s">
        <v>253</v>
      </c>
      <c r="B121" s="14" t="s">
        <v>387</v>
      </c>
      <c r="C121" s="15" t="s">
        <v>251</v>
      </c>
      <c r="D121" s="15" t="s">
        <v>252</v>
      </c>
      <c r="E121" s="44">
        <v>22381</v>
      </c>
      <c r="F121" s="47">
        <v>2828</v>
      </c>
      <c r="G121" s="76">
        <f t="shared" si="11"/>
        <v>4844.9183808750477</v>
      </c>
      <c r="H121" s="17">
        <f t="shared" si="12"/>
        <v>7325.0545106930804</v>
      </c>
      <c r="I121" s="51">
        <f t="shared" si="13"/>
        <v>12169.972891568128</v>
      </c>
      <c r="J121" s="52">
        <f t="shared" si="14"/>
        <v>5037.9592057059999</v>
      </c>
      <c r="K121" s="53">
        <f t="shared" si="15"/>
        <v>311.39757349899998</v>
      </c>
      <c r="L121" s="84">
        <v>13000</v>
      </c>
      <c r="M121" s="18">
        <f t="shared" si="22"/>
        <v>4333</v>
      </c>
      <c r="N121" s="63">
        <f t="shared" si="17"/>
        <v>830.02710843187197</v>
      </c>
      <c r="O121" s="19"/>
      <c r="Q121" s="70">
        <v>10400</v>
      </c>
      <c r="R121" s="20">
        <f t="shared" si="18"/>
        <v>2600</v>
      </c>
      <c r="S121" s="69">
        <f t="shared" si="19"/>
        <v>18571.428571428572</v>
      </c>
      <c r="T121" s="69">
        <f t="shared" si="20"/>
        <v>5571.4285714285725</v>
      </c>
      <c r="V121">
        <f t="shared" si="21"/>
        <v>125</v>
      </c>
    </row>
    <row r="122" spans="1:27" ht="33.950000000000003" customHeight="1" x14ac:dyDescent="0.2">
      <c r="A122" s="22" t="s">
        <v>255</v>
      </c>
      <c r="B122" s="14" t="s">
        <v>388</v>
      </c>
      <c r="C122" s="15" t="s">
        <v>254</v>
      </c>
      <c r="D122" s="15" t="s">
        <v>252</v>
      </c>
      <c r="E122" s="44">
        <v>2409</v>
      </c>
      <c r="F122" s="48">
        <v>258</v>
      </c>
      <c r="G122" s="76">
        <f t="shared" si="11"/>
        <v>521.48734996327198</v>
      </c>
      <c r="H122" s="17">
        <f t="shared" si="12"/>
        <v>668.26876370538002</v>
      </c>
      <c r="I122" s="51">
        <f t="shared" si="13"/>
        <v>1189.756113668652</v>
      </c>
      <c r="J122" s="52">
        <f t="shared" si="14"/>
        <v>542.26548083399996</v>
      </c>
      <c r="K122" s="53">
        <f t="shared" si="15"/>
        <v>33.517570911</v>
      </c>
      <c r="L122" s="84">
        <v>2100</v>
      </c>
      <c r="M122" s="18">
        <f t="shared" si="22"/>
        <v>700</v>
      </c>
      <c r="N122" s="63">
        <f t="shared" si="17"/>
        <v>910.24388633134799</v>
      </c>
      <c r="O122" s="19"/>
      <c r="Q122" s="70">
        <v>1800</v>
      </c>
      <c r="R122" s="20">
        <f t="shared" si="18"/>
        <v>300</v>
      </c>
      <c r="S122" s="69">
        <f t="shared" si="19"/>
        <v>3000</v>
      </c>
      <c r="T122" s="69">
        <f t="shared" si="20"/>
        <v>900</v>
      </c>
      <c r="V122">
        <f t="shared" si="21"/>
        <v>116.66666666666667</v>
      </c>
    </row>
    <row r="123" spans="1:27" ht="33.950000000000003" customHeight="1" x14ac:dyDescent="0.2">
      <c r="A123" s="22" t="s">
        <v>257</v>
      </c>
      <c r="B123" s="14" t="s">
        <v>389</v>
      </c>
      <c r="C123" s="15" t="s">
        <v>256</v>
      </c>
      <c r="D123" s="15" t="s">
        <v>252</v>
      </c>
      <c r="E123" s="44">
        <v>5790</v>
      </c>
      <c r="F123" s="48">
        <v>317</v>
      </c>
      <c r="G123" s="76">
        <f t="shared" si="11"/>
        <v>1253.38802668632</v>
      </c>
      <c r="H123" s="17">
        <f t="shared" si="12"/>
        <v>821.08991509537009</v>
      </c>
      <c r="I123" s="51">
        <f t="shared" si="13"/>
        <v>2074.4779417816899</v>
      </c>
      <c r="J123" s="52">
        <f t="shared" si="14"/>
        <v>1303.32799254</v>
      </c>
      <c r="K123" s="53">
        <f t="shared" si="15"/>
        <v>80.559043410000001</v>
      </c>
      <c r="L123" s="84">
        <v>3000</v>
      </c>
      <c r="M123" s="18">
        <f t="shared" si="22"/>
        <v>1000</v>
      </c>
      <c r="N123" s="63">
        <f t="shared" si="17"/>
        <v>925.52205821831012</v>
      </c>
      <c r="O123" s="19"/>
      <c r="Q123" s="70">
        <v>2500</v>
      </c>
      <c r="R123" s="20">
        <f t="shared" si="18"/>
        <v>500</v>
      </c>
      <c r="S123" s="69">
        <f t="shared" si="19"/>
        <v>4285.7142857142862</v>
      </c>
      <c r="T123" s="69">
        <f t="shared" si="20"/>
        <v>1285.7142857142862</v>
      </c>
      <c r="V123">
        <f t="shared" si="21"/>
        <v>120</v>
      </c>
    </row>
    <row r="124" spans="1:27" ht="33.950000000000003" customHeight="1" x14ac:dyDescent="0.2">
      <c r="A124" s="22" t="s">
        <v>259</v>
      </c>
      <c r="B124" s="21" t="s">
        <v>390</v>
      </c>
      <c r="C124" s="15" t="s">
        <v>258</v>
      </c>
      <c r="D124" s="15" t="s">
        <v>252</v>
      </c>
      <c r="E124" s="44">
        <v>4969</v>
      </c>
      <c r="F124" s="48">
        <v>252</v>
      </c>
      <c r="G124" s="76">
        <f t="shared" si="11"/>
        <v>1075.662366943752</v>
      </c>
      <c r="H124" s="17">
        <f t="shared" si="12"/>
        <v>652.72762966572009</v>
      </c>
      <c r="I124" s="51">
        <f t="shared" si="13"/>
        <v>1728.3899966094721</v>
      </c>
      <c r="J124" s="52">
        <f t="shared" si="14"/>
        <v>1118.5210353939999</v>
      </c>
      <c r="K124" s="53">
        <f t="shared" si="15"/>
        <v>69.136077150999995</v>
      </c>
      <c r="L124" s="84">
        <v>3000</v>
      </c>
      <c r="M124" s="18">
        <f t="shared" si="22"/>
        <v>1000</v>
      </c>
      <c r="N124" s="63">
        <f t="shared" si="17"/>
        <v>1271.6100033905279</v>
      </c>
      <c r="O124" s="19"/>
      <c r="Q124" s="70">
        <v>2800</v>
      </c>
      <c r="R124" s="20">
        <f t="shared" si="18"/>
        <v>200</v>
      </c>
      <c r="S124" s="69">
        <f t="shared" si="19"/>
        <v>4285.7142857142862</v>
      </c>
      <c r="T124" s="69">
        <f t="shared" si="20"/>
        <v>1285.7142857142862</v>
      </c>
      <c r="V124">
        <f t="shared" si="21"/>
        <v>107.14285714285714</v>
      </c>
    </row>
    <row r="125" spans="1:27" ht="33.950000000000003" customHeight="1" thickBot="1" x14ac:dyDescent="0.25">
      <c r="A125" s="22" t="s">
        <v>269</v>
      </c>
      <c r="B125" s="27" t="s">
        <v>391</v>
      </c>
      <c r="C125" s="28" t="s">
        <v>260</v>
      </c>
      <c r="D125" s="29" t="s">
        <v>252</v>
      </c>
      <c r="E125" s="64">
        <v>8977</v>
      </c>
      <c r="F125" s="49">
        <v>154</v>
      </c>
      <c r="G125" s="76">
        <f t="shared" si="11"/>
        <v>1943.2926279038161</v>
      </c>
      <c r="H125" s="17">
        <f t="shared" si="12"/>
        <v>398.88910701794003</v>
      </c>
      <c r="I125" s="65">
        <f t="shared" si="13"/>
        <v>2342.1817349217563</v>
      </c>
      <c r="J125" s="66">
        <f t="shared" si="14"/>
        <v>2020.7211380020001</v>
      </c>
      <c r="K125" s="67">
        <f t="shared" si="15"/>
        <v>124.901300983</v>
      </c>
      <c r="L125" s="85">
        <v>3200</v>
      </c>
      <c r="M125" s="18">
        <f t="shared" si="22"/>
        <v>1067</v>
      </c>
      <c r="N125" s="63">
        <f t="shared" si="17"/>
        <v>857.81826507824371</v>
      </c>
      <c r="O125" s="30"/>
      <c r="Q125" s="71">
        <v>2600</v>
      </c>
      <c r="R125" s="20">
        <f t="shared" si="18"/>
        <v>600</v>
      </c>
      <c r="S125" s="69">
        <f t="shared" si="19"/>
        <v>4571.4285714285716</v>
      </c>
      <c r="T125" s="69">
        <f t="shared" si="20"/>
        <v>1371.4285714285716</v>
      </c>
      <c r="V125">
        <f t="shared" si="21"/>
        <v>123.07692307692308</v>
      </c>
    </row>
    <row r="126" spans="1:27" ht="16.5" thickBot="1" x14ac:dyDescent="0.3">
      <c r="A126" s="114" t="s">
        <v>261</v>
      </c>
      <c r="B126" s="115"/>
      <c r="C126" s="31"/>
      <c r="D126" s="31"/>
      <c r="E126" s="80">
        <f>SUM(E7:E125)-E77</f>
        <v>1193348</v>
      </c>
      <c r="F126" s="60">
        <f>SUM(F7:F125)</f>
        <v>145903</v>
      </c>
      <c r="G126" s="76">
        <f t="shared" si="11"/>
        <v>258329.55006391479</v>
      </c>
      <c r="H126" s="17">
        <f t="shared" si="12"/>
        <v>377916.34663141886</v>
      </c>
      <c r="I126" s="54">
        <f t="shared" si="13"/>
        <v>636245.89669533365</v>
      </c>
      <c r="J126" s="55">
        <f>SUM(J7:J125)</f>
        <v>203470.37607655805</v>
      </c>
      <c r="K126" s="68">
        <f>SUM(K7:K125)</f>
        <v>16682.038705335999</v>
      </c>
      <c r="L126" s="87">
        <f>SUM(L7:L125)</f>
        <v>635252</v>
      </c>
      <c r="M126" s="79">
        <f t="shared" si="22"/>
        <v>211751</v>
      </c>
      <c r="N126" s="75">
        <f t="shared" si="17"/>
        <v>-993.8966953336494</v>
      </c>
      <c r="O126" s="32"/>
      <c r="P126" s="33"/>
      <c r="Q126" s="72">
        <v>521457</v>
      </c>
      <c r="R126" s="20">
        <f t="shared" si="18"/>
        <v>113795</v>
      </c>
    </row>
    <row r="127" spans="1:27" x14ac:dyDescent="0.2">
      <c r="A127" s="3"/>
      <c r="B127" s="34"/>
      <c r="G127" s="35"/>
      <c r="H127" s="36"/>
      <c r="I127" s="69" t="e">
        <f>#REF!-I126</f>
        <v>#REF!</v>
      </c>
      <c r="J127" s="36"/>
      <c r="K127" s="36"/>
      <c r="M127" s="37"/>
      <c r="N127" s="38"/>
    </row>
    <row r="128" spans="1:27" x14ac:dyDescent="0.2">
      <c r="A128" s="3"/>
      <c r="B128" s="34"/>
      <c r="G128" s="82">
        <f>SUM(G6:G125)</f>
        <v>259556.60099973594</v>
      </c>
      <c r="H128" s="82">
        <f>SUM(H6:H125)</f>
        <v>377924.34663141891</v>
      </c>
      <c r="I128" s="5"/>
      <c r="J128" s="5"/>
      <c r="K128" s="5"/>
      <c r="L128" s="59"/>
      <c r="M128" s="40"/>
      <c r="N128" s="37">
        <f>(SUM(N7:N125)-N120-N117-N107-N7)/113</f>
        <v>928.93682732700802</v>
      </c>
    </row>
    <row r="129" spans="1:17" ht="15.75" thickBot="1" x14ac:dyDescent="0.25">
      <c r="A129" s="89"/>
      <c r="G129" s="78"/>
      <c r="H129" s="78"/>
      <c r="I129" s="77"/>
      <c r="L129" s="7"/>
      <c r="N129" s="50"/>
    </row>
    <row r="130" spans="1:17" x14ac:dyDescent="0.2">
      <c r="L130" s="7"/>
      <c r="N130" s="50"/>
    </row>
    <row r="131" spans="1:17" x14ac:dyDescent="0.2">
      <c r="H131" s="81"/>
      <c r="J131" s="5"/>
      <c r="K131" s="42"/>
      <c r="L131" s="7"/>
      <c r="M131">
        <f>L126*1.25</f>
        <v>794065</v>
      </c>
      <c r="N131" s="50">
        <f>L131/L126*100</f>
        <v>0</v>
      </c>
    </row>
    <row r="132" spans="1:17" ht="27.75" customHeight="1" x14ac:dyDescent="0.2">
      <c r="I132" s="5"/>
      <c r="J132" s="39"/>
      <c r="K132" s="39"/>
      <c r="L132"/>
      <c r="N132" s="50"/>
    </row>
    <row r="133" spans="1:17" x14ac:dyDescent="0.2">
      <c r="H133" s="20"/>
      <c r="J133" s="5"/>
      <c r="K133" s="42"/>
      <c r="L133" s="88"/>
      <c r="M133">
        <f>M131-L131</f>
        <v>794065</v>
      </c>
      <c r="N133" s="50">
        <f>L131*0.15</f>
        <v>0</v>
      </c>
      <c r="P133">
        <f>N133-L133</f>
        <v>0</v>
      </c>
      <c r="Q133" s="74"/>
    </row>
    <row r="134" spans="1:17" x14ac:dyDescent="0.2">
      <c r="I134" t="e">
        <f>I7/I129*100</f>
        <v>#DIV/0!</v>
      </c>
      <c r="L134"/>
      <c r="N134" s="50">
        <f>L131*0.2</f>
        <v>0</v>
      </c>
    </row>
    <row r="135" spans="1:17" x14ac:dyDescent="0.2">
      <c r="L135" s="42"/>
      <c r="N135" s="50"/>
    </row>
    <row r="136" spans="1:17" x14ac:dyDescent="0.2">
      <c r="N136" s="50"/>
    </row>
    <row r="137" spans="1:17" x14ac:dyDescent="0.2">
      <c r="N137" s="50"/>
    </row>
    <row r="138" spans="1:17" x14ac:dyDescent="0.2">
      <c r="N138" s="50"/>
    </row>
    <row r="139" spans="1:17" x14ac:dyDescent="0.2">
      <c r="N139" s="50"/>
    </row>
    <row r="140" spans="1:17" x14ac:dyDescent="0.2">
      <c r="N140" s="50"/>
    </row>
    <row r="141" spans="1:17" x14ac:dyDescent="0.2">
      <c r="N141" s="50"/>
    </row>
    <row r="142" spans="1:17" x14ac:dyDescent="0.2">
      <c r="N142" s="50"/>
    </row>
    <row r="143" spans="1:17" x14ac:dyDescent="0.2">
      <c r="N143" s="50"/>
    </row>
    <row r="144" spans="1:17" x14ac:dyDescent="0.2">
      <c r="N144" s="50"/>
    </row>
    <row r="145" spans="14:14" x14ac:dyDescent="0.2">
      <c r="N145" s="50"/>
    </row>
    <row r="146" spans="14:14" x14ac:dyDescent="0.2">
      <c r="N146" s="50"/>
    </row>
    <row r="147" spans="14:14" x14ac:dyDescent="0.2">
      <c r="N147" s="50"/>
    </row>
    <row r="148" spans="14:14" x14ac:dyDescent="0.2">
      <c r="N148" s="50"/>
    </row>
    <row r="149" spans="14:14" x14ac:dyDescent="0.2">
      <c r="N149" s="50"/>
    </row>
    <row r="150" spans="14:14" x14ac:dyDescent="0.2">
      <c r="N150" s="50"/>
    </row>
    <row r="151" spans="14:14" x14ac:dyDescent="0.2">
      <c r="N151" s="50"/>
    </row>
    <row r="152" spans="14:14" x14ac:dyDescent="0.2">
      <c r="N152" s="50"/>
    </row>
    <row r="153" spans="14:14" x14ac:dyDescent="0.2">
      <c r="N153" s="50"/>
    </row>
    <row r="154" spans="14:14" x14ac:dyDescent="0.2">
      <c r="N154" s="50"/>
    </row>
    <row r="155" spans="14:14" x14ac:dyDescent="0.2">
      <c r="N155" s="50"/>
    </row>
    <row r="156" spans="14:14" x14ac:dyDescent="0.2">
      <c r="N156" s="50"/>
    </row>
    <row r="157" spans="14:14" x14ac:dyDescent="0.2">
      <c r="N157" s="50"/>
    </row>
    <row r="158" spans="14:14" x14ac:dyDescent="0.2">
      <c r="N158" s="50"/>
    </row>
    <row r="159" spans="14:14" x14ac:dyDescent="0.2">
      <c r="N159" s="50"/>
    </row>
    <row r="160" spans="14:14" x14ac:dyDescent="0.2">
      <c r="N160" s="50"/>
    </row>
    <row r="161" spans="14:14" x14ac:dyDescent="0.2">
      <c r="N161" s="50"/>
    </row>
    <row r="162" spans="14:14" x14ac:dyDescent="0.2">
      <c r="N162" s="50"/>
    </row>
    <row r="163" spans="14:14" x14ac:dyDescent="0.2">
      <c r="N163" s="50"/>
    </row>
    <row r="164" spans="14:14" x14ac:dyDescent="0.2">
      <c r="N164" s="50"/>
    </row>
    <row r="165" spans="14:14" x14ac:dyDescent="0.2">
      <c r="N165" s="50"/>
    </row>
    <row r="166" spans="14:14" x14ac:dyDescent="0.2">
      <c r="N166" s="50"/>
    </row>
    <row r="167" spans="14:14" x14ac:dyDescent="0.2">
      <c r="N167" s="50"/>
    </row>
    <row r="168" spans="14:14" x14ac:dyDescent="0.2">
      <c r="N168" s="50"/>
    </row>
  </sheetData>
  <mergeCells count="19">
    <mergeCell ref="X117:Y117"/>
    <mergeCell ref="X120:AA120"/>
    <mergeCell ref="O3:O5"/>
    <mergeCell ref="A126:B126"/>
    <mergeCell ref="L3:L5"/>
    <mergeCell ref="M3:M5"/>
    <mergeCell ref="N3:N5"/>
    <mergeCell ref="J3:J5"/>
    <mergeCell ref="K3:K5"/>
    <mergeCell ref="A1:O1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honeticPr fontId="13" type="noConversion"/>
  <pageMargins left="0.25" right="0.25" top="0.75" bottom="0.75" header="0.3" footer="0.3"/>
  <pageSetup paperSize="9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F23"/>
  <sheetViews>
    <sheetView workbookViewId="0">
      <selection activeCell="F15" sqref="F15"/>
    </sheetView>
  </sheetViews>
  <sheetFormatPr defaultRowHeight="12.75" x14ac:dyDescent="0.2"/>
  <cols>
    <col min="6" max="6" width="43.140625" customWidth="1"/>
  </cols>
  <sheetData>
    <row r="7" spans="6:6" x14ac:dyDescent="0.2">
      <c r="F7" s="69">
        <v>139026.261395293</v>
      </c>
    </row>
    <row r="8" spans="6:6" x14ac:dyDescent="0.2">
      <c r="F8" s="69">
        <v>31431.359189700372</v>
      </c>
    </row>
    <row r="9" spans="6:6" x14ac:dyDescent="0.2">
      <c r="F9" s="69">
        <v>37010.549739966067</v>
      </c>
    </row>
    <row r="10" spans="6:6" x14ac:dyDescent="0.2">
      <c r="F10" s="69">
        <v>15443.5796287257</v>
      </c>
    </row>
    <row r="11" spans="6:6" x14ac:dyDescent="0.2">
      <c r="F11" s="69">
        <v>3996.5936838049101</v>
      </c>
    </row>
    <row r="12" spans="6:6" x14ac:dyDescent="0.2">
      <c r="F12" s="69">
        <v>2526.5287082341301</v>
      </c>
    </row>
    <row r="13" spans="6:6" x14ac:dyDescent="0.2">
      <c r="F13" s="69">
        <v>1751.46302914134</v>
      </c>
    </row>
    <row r="14" spans="6:6" x14ac:dyDescent="0.2">
      <c r="F14" s="69">
        <v>1674.4237431750901</v>
      </c>
    </row>
    <row r="15" spans="6:6" x14ac:dyDescent="0.2">
      <c r="F15" s="69">
        <v>1323.5860539288701</v>
      </c>
    </row>
    <row r="16" spans="6:6" x14ac:dyDescent="0.2">
      <c r="F16" s="69">
        <v>2019.7528011987902</v>
      </c>
    </row>
    <row r="17" spans="6:6" x14ac:dyDescent="0.2">
      <c r="F17" s="69">
        <v>4198.39396721305</v>
      </c>
    </row>
    <row r="18" spans="6:6" x14ac:dyDescent="0.2">
      <c r="F18" s="69">
        <v>5118.5459492792506</v>
      </c>
    </row>
    <row r="19" spans="6:6" x14ac:dyDescent="0.2">
      <c r="F19" s="69">
        <v>1870.6479880975701</v>
      </c>
    </row>
    <row r="20" spans="6:6" x14ac:dyDescent="0.2">
      <c r="F20" s="69">
        <v>2215.4372328978002</v>
      </c>
    </row>
    <row r="21" spans="6:6" x14ac:dyDescent="0.2">
      <c r="F21" s="69">
        <v>5220.0167580714497</v>
      </c>
    </row>
    <row r="22" spans="6:6" x14ac:dyDescent="0.2">
      <c r="F22" s="69">
        <v>13724.635284831962</v>
      </c>
    </row>
    <row r="23" spans="6:6" x14ac:dyDescent="0.2">
      <c r="F23" s="69">
        <v>2889.8824474992002</v>
      </c>
    </row>
  </sheetData>
  <phoneticPr fontId="1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Książnica Podlaska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Marcin Kosz</cp:lastModifiedBy>
  <cp:lastPrinted>2015-05-25T13:06:23Z</cp:lastPrinted>
  <dcterms:created xsi:type="dcterms:W3CDTF">2010-03-25T08:49:04Z</dcterms:created>
  <dcterms:modified xsi:type="dcterms:W3CDTF">2015-05-26T06:58:02Z</dcterms:modified>
</cp:coreProperties>
</file>